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BECAS 2018-I" sheetId="14" r:id="rId1"/>
    <sheet name="OBSERVADOS 2018-I" sheetId="16" r:id="rId2"/>
    <sheet name="PUNO2018" sheetId="18" r:id="rId3"/>
    <sheet name="AREQUIPA 2018" sheetId="19" r:id="rId4"/>
    <sheet name="OBSERV." sheetId="27" r:id="rId5"/>
    <sheet name="TACNA2018" sheetId="20" r:id="rId6"/>
  </sheets>
  <calcPr calcId="152511"/>
</workbook>
</file>

<file path=xl/calcChain.xml><?xml version="1.0" encoding="utf-8"?>
<calcChain xmlns="http://schemas.openxmlformats.org/spreadsheetml/2006/main">
  <c r="I7" i="19" l="1"/>
  <c r="I57" i="14"/>
  <c r="I29" i="14"/>
  <c r="I28" i="14"/>
  <c r="I17" i="14"/>
  <c r="I8" i="14"/>
  <c r="H18" i="20" l="1"/>
  <c r="I8" i="20"/>
  <c r="J8" i="20" s="1"/>
  <c r="I45" i="19"/>
  <c r="J45" i="19" s="1"/>
  <c r="I35" i="19"/>
  <c r="J35" i="19" s="1"/>
  <c r="I26" i="19"/>
  <c r="J26" i="19" s="1"/>
  <c r="I17" i="19"/>
  <c r="J17" i="19" s="1"/>
  <c r="I15" i="19"/>
  <c r="J15" i="19" s="1"/>
  <c r="I14" i="19"/>
  <c r="J14" i="19" s="1"/>
  <c r="I13" i="19"/>
  <c r="J13" i="19" s="1"/>
  <c r="I12" i="19"/>
  <c r="J12" i="19" s="1"/>
  <c r="I11" i="19"/>
  <c r="J11" i="19" s="1"/>
  <c r="I9" i="19"/>
  <c r="J9" i="19" s="1"/>
  <c r="I8" i="19"/>
  <c r="J8" i="19" s="1"/>
  <c r="I9" i="18"/>
  <c r="J9" i="18" s="1"/>
  <c r="I8" i="18"/>
  <c r="J46" i="19" l="1"/>
  <c r="J36" i="19"/>
  <c r="J27" i="19"/>
  <c r="J8" i="18" l="1"/>
  <c r="H258" i="14" l="1"/>
  <c r="I258" i="14" s="1"/>
  <c r="H268" i="14"/>
  <c r="I268" i="14" s="1"/>
  <c r="I269" i="14" s="1"/>
  <c r="I231" i="14"/>
  <c r="J231" i="14" s="1"/>
  <c r="G174" i="14"/>
  <c r="H174" i="14" s="1"/>
  <c r="H196" i="14"/>
  <c r="I196" i="14" s="1"/>
  <c r="I164" i="14"/>
  <c r="J164" i="14" s="1"/>
  <c r="I163" i="14"/>
  <c r="J163" i="14" s="1"/>
  <c r="I161" i="14"/>
  <c r="J161" i="14" s="1"/>
  <c r="I152" i="14"/>
  <c r="J152" i="14" s="1"/>
  <c r="H103" i="14"/>
  <c r="G91" i="14"/>
  <c r="H91" i="14" s="1"/>
  <c r="G90" i="14"/>
  <c r="H90" i="14" s="1"/>
  <c r="H92" i="14" s="1"/>
  <c r="I65" i="14"/>
  <c r="J65" i="14" s="1"/>
  <c r="H259" i="14" l="1"/>
  <c r="I259" i="14" s="1"/>
  <c r="H257" i="14"/>
  <c r="I257" i="14" s="1"/>
  <c r="H256" i="14"/>
  <c r="I256" i="14" s="1"/>
  <c r="H104" i="14" l="1"/>
  <c r="I104" i="14" s="1"/>
  <c r="I103" i="14"/>
  <c r="H280" i="14" l="1"/>
  <c r="I280" i="14" s="1"/>
  <c r="H279" i="14"/>
  <c r="I279" i="14" s="1"/>
  <c r="I243" i="14"/>
  <c r="J243" i="14" s="1"/>
  <c r="I242" i="14"/>
  <c r="J242" i="14" s="1"/>
  <c r="I240" i="14"/>
  <c r="J240" i="14" s="1"/>
  <c r="I238" i="14"/>
  <c r="J238" i="14" s="1"/>
  <c r="I237" i="14"/>
  <c r="J237" i="14" s="1"/>
  <c r="I236" i="14"/>
  <c r="J236" i="14" s="1"/>
  <c r="I234" i="14"/>
  <c r="J234" i="14" s="1"/>
  <c r="I224" i="14"/>
  <c r="J224" i="14" s="1"/>
  <c r="I221" i="14"/>
  <c r="J221" i="14" s="1"/>
  <c r="I211" i="14"/>
  <c r="J211" i="14" s="1"/>
  <c r="I162" i="14"/>
  <c r="J162" i="14" s="1"/>
  <c r="I159" i="14"/>
  <c r="J159" i="14" s="1"/>
  <c r="I154" i="14"/>
  <c r="J154" i="14" s="1"/>
  <c r="I147" i="14"/>
  <c r="J147" i="14" s="1"/>
  <c r="I145" i="14"/>
  <c r="J145" i="14" s="1"/>
  <c r="H131" i="14"/>
  <c r="I131" i="14" s="1"/>
  <c r="H120" i="14"/>
  <c r="I120" i="14" s="1"/>
  <c r="I79" i="14"/>
  <c r="J79" i="14" s="1"/>
  <c r="I77" i="14"/>
  <c r="J77" i="14" s="1"/>
  <c r="I76" i="14"/>
  <c r="J76" i="14" s="1"/>
  <c r="I75" i="14"/>
  <c r="J75" i="14" s="1"/>
  <c r="I74" i="14"/>
  <c r="J74" i="14" s="1"/>
  <c r="I73" i="14"/>
  <c r="J73" i="14" s="1"/>
  <c r="I72" i="14"/>
  <c r="J72" i="14" s="1"/>
  <c r="I70" i="14"/>
  <c r="J70" i="14" s="1"/>
  <c r="H102" i="14"/>
  <c r="I102" i="14" s="1"/>
  <c r="I105" i="14" s="1"/>
  <c r="I18" i="20" l="1"/>
  <c r="I19" i="20" s="1"/>
  <c r="I9" i="20"/>
  <c r="J9" i="20" s="1"/>
  <c r="I7" i="20"/>
  <c r="J7" i="20" s="1"/>
  <c r="J10" i="20" l="1"/>
  <c r="I16" i="19" l="1"/>
  <c r="J16" i="19" s="1"/>
  <c r="I10" i="19"/>
  <c r="J10" i="19" s="1"/>
  <c r="J7" i="19"/>
  <c r="J18" i="19" l="1"/>
  <c r="I10" i="18"/>
  <c r="J10" i="18" s="1"/>
  <c r="J11" i="18" s="1"/>
  <c r="I63" i="14" l="1"/>
  <c r="J63" i="14" s="1"/>
  <c r="I62" i="14"/>
  <c r="J62" i="14" s="1"/>
  <c r="I61" i="14"/>
  <c r="J61" i="14" s="1"/>
  <c r="I60" i="14"/>
  <c r="J60" i="14" s="1"/>
  <c r="I58" i="14"/>
  <c r="J58" i="14" s="1"/>
  <c r="J57" i="14"/>
  <c r="I56" i="14"/>
  <c r="J56" i="14" s="1"/>
  <c r="I54" i="14"/>
  <c r="J54" i="14" s="1"/>
  <c r="I48" i="14"/>
  <c r="J48" i="14" s="1"/>
  <c r="I39" i="14"/>
  <c r="J39" i="14" s="1"/>
  <c r="I34" i="14"/>
  <c r="J34" i="14" s="1"/>
  <c r="I24" i="14"/>
  <c r="J24" i="14" s="1"/>
  <c r="I23" i="14"/>
  <c r="J23" i="14" s="1"/>
  <c r="H175" i="14" l="1"/>
  <c r="H291" i="14" l="1"/>
  <c r="I291" i="14" s="1"/>
  <c r="H290" i="14"/>
  <c r="I290" i="14" s="1"/>
  <c r="H281" i="14"/>
  <c r="I281" i="14" s="1"/>
  <c r="H278" i="14"/>
  <c r="I278" i="14" s="1"/>
  <c r="H277" i="14"/>
  <c r="I277" i="14" s="1"/>
  <c r="H255" i="14"/>
  <c r="I255" i="14" s="1"/>
  <c r="I260" i="14" s="1"/>
  <c r="I244" i="14"/>
  <c r="J244" i="14" s="1"/>
  <c r="I241" i="14"/>
  <c r="J241" i="14" s="1"/>
  <c r="I239" i="14"/>
  <c r="J239" i="14" s="1"/>
  <c r="I235" i="14"/>
  <c r="J235" i="14" s="1"/>
  <c r="I233" i="14"/>
  <c r="J233" i="14" s="1"/>
  <c r="I232" i="14"/>
  <c r="J232" i="14" s="1"/>
  <c r="I230" i="14"/>
  <c r="J230" i="14" s="1"/>
  <c r="I229" i="14"/>
  <c r="J229" i="14" s="1"/>
  <c r="I228" i="14"/>
  <c r="J228" i="14" s="1"/>
  <c r="I227" i="14"/>
  <c r="J227" i="14" s="1"/>
  <c r="I226" i="14"/>
  <c r="J226" i="14" s="1"/>
  <c r="I225" i="14"/>
  <c r="J225" i="14" s="1"/>
  <c r="I223" i="14"/>
  <c r="J223" i="14" s="1"/>
  <c r="I222" i="14"/>
  <c r="J222" i="14" s="1"/>
  <c r="I220" i="14"/>
  <c r="J220" i="14" s="1"/>
  <c r="I219" i="14"/>
  <c r="J219" i="14" s="1"/>
  <c r="I218" i="14"/>
  <c r="J218" i="14" s="1"/>
  <c r="I217" i="14"/>
  <c r="J217" i="14" s="1"/>
  <c r="I216" i="14"/>
  <c r="J216" i="14" s="1"/>
  <c r="I215" i="14"/>
  <c r="J215" i="14" s="1"/>
  <c r="I214" i="14"/>
  <c r="J214" i="14" s="1"/>
  <c r="I213" i="14"/>
  <c r="J213" i="14" s="1"/>
  <c r="I212" i="14"/>
  <c r="J212" i="14" s="1"/>
  <c r="I210" i="14"/>
  <c r="J210" i="14" s="1"/>
  <c r="I209" i="14"/>
  <c r="J209" i="14" s="1"/>
  <c r="H198" i="14"/>
  <c r="I198" i="14" s="1"/>
  <c r="H197" i="14"/>
  <c r="I197" i="14" s="1"/>
  <c r="H195" i="14"/>
  <c r="I195" i="14" s="1"/>
  <c r="H185" i="14"/>
  <c r="I185" i="14" s="1"/>
  <c r="I160" i="14"/>
  <c r="J160" i="14" s="1"/>
  <c r="I158" i="14"/>
  <c r="J158" i="14" s="1"/>
  <c r="I157" i="14"/>
  <c r="J157" i="14" s="1"/>
  <c r="I156" i="14"/>
  <c r="J156" i="14" s="1"/>
  <c r="I155" i="14"/>
  <c r="J155" i="14" s="1"/>
  <c r="I153" i="14"/>
  <c r="J153" i="14" s="1"/>
  <c r="I151" i="14"/>
  <c r="J151" i="14" s="1"/>
  <c r="I150" i="14"/>
  <c r="J150" i="14" s="1"/>
  <c r="I149" i="14"/>
  <c r="J149" i="14" s="1"/>
  <c r="I148" i="14"/>
  <c r="J148" i="14" s="1"/>
  <c r="I146" i="14"/>
  <c r="J146" i="14" s="1"/>
  <c r="I144" i="14"/>
  <c r="J144" i="14" s="1"/>
  <c r="I143" i="14"/>
  <c r="J143" i="14" s="1"/>
  <c r="I142" i="14"/>
  <c r="J142" i="14" s="1"/>
  <c r="H132" i="14"/>
  <c r="I132" i="14" s="1"/>
  <c r="H130" i="14"/>
  <c r="I13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I68" i="14"/>
  <c r="J68" i="14" s="1"/>
  <c r="I55" i="14"/>
  <c r="J55" i="14" s="1"/>
  <c r="I26" i="14"/>
  <c r="J26" i="14" s="1"/>
  <c r="I20" i="14"/>
  <c r="J20" i="14" s="1"/>
  <c r="I78" i="14"/>
  <c r="J78" i="14" s="1"/>
  <c r="I71" i="14"/>
  <c r="J71" i="14" s="1"/>
  <c r="I69" i="14"/>
  <c r="J69" i="14" s="1"/>
  <c r="I67" i="14"/>
  <c r="J67" i="14" s="1"/>
  <c r="I66" i="14"/>
  <c r="J66" i="14" s="1"/>
  <c r="I64" i="14"/>
  <c r="J64" i="14" s="1"/>
  <c r="I59" i="14"/>
  <c r="J59" i="14" s="1"/>
  <c r="I53" i="14"/>
  <c r="J53" i="14" s="1"/>
  <c r="I52" i="14"/>
  <c r="J52" i="14" s="1"/>
  <c r="I51" i="14"/>
  <c r="J51" i="14" s="1"/>
  <c r="I50" i="14"/>
  <c r="J50" i="14" s="1"/>
  <c r="I49" i="14"/>
  <c r="J49" i="14" s="1"/>
  <c r="I47" i="14"/>
  <c r="J47" i="14" s="1"/>
  <c r="I46" i="14"/>
  <c r="J46" i="14" s="1"/>
  <c r="I45" i="14"/>
  <c r="J45" i="14" s="1"/>
  <c r="I44" i="14"/>
  <c r="J44" i="14" s="1"/>
  <c r="I43" i="14"/>
  <c r="J43" i="14" s="1"/>
  <c r="I42" i="14"/>
  <c r="J42" i="14" s="1"/>
  <c r="I41" i="14"/>
  <c r="J41" i="14" s="1"/>
  <c r="I40" i="14"/>
  <c r="J40" i="14" s="1"/>
  <c r="I38" i="14"/>
  <c r="J38" i="14" s="1"/>
  <c r="I37" i="14"/>
  <c r="J37" i="14" s="1"/>
  <c r="I36" i="14"/>
  <c r="J36" i="14" s="1"/>
  <c r="I35" i="14"/>
  <c r="J35" i="14" s="1"/>
  <c r="I33" i="14"/>
  <c r="J33" i="14" s="1"/>
  <c r="I32" i="14"/>
  <c r="J32" i="14" s="1"/>
  <c r="I31" i="14"/>
  <c r="J31" i="14" s="1"/>
  <c r="I30" i="14"/>
  <c r="J30" i="14" s="1"/>
  <c r="J29" i="14"/>
  <c r="J28" i="14"/>
  <c r="I27" i="14"/>
  <c r="J27" i="14" s="1"/>
  <c r="I25" i="14"/>
  <c r="J25" i="14" s="1"/>
  <c r="I22" i="14"/>
  <c r="J22" i="14" s="1"/>
  <c r="I21" i="14"/>
  <c r="J21" i="14" s="1"/>
  <c r="I19" i="14"/>
  <c r="J19" i="14" s="1"/>
  <c r="I18" i="14"/>
  <c r="J18" i="14" s="1"/>
  <c r="J17" i="14"/>
  <c r="I16" i="14"/>
  <c r="J16" i="14" s="1"/>
  <c r="I15" i="14"/>
  <c r="J15" i="14" s="1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J8" i="14"/>
  <c r="I7" i="14"/>
  <c r="J7" i="14" s="1"/>
  <c r="I186" i="14" l="1"/>
  <c r="J245" i="14"/>
  <c r="I133" i="14"/>
  <c r="J165" i="14"/>
  <c r="I199" i="14"/>
  <c r="I282" i="14"/>
  <c r="I121" i="14"/>
  <c r="I292" i="14"/>
  <c r="J80" i="14"/>
</calcChain>
</file>

<file path=xl/sharedStrings.xml><?xml version="1.0" encoding="utf-8"?>
<sst xmlns="http://schemas.openxmlformats.org/spreadsheetml/2006/main" count="1206" uniqueCount="536">
  <si>
    <t>TOTAL</t>
  </si>
  <si>
    <t>DESC. TOTAL    x SEM.</t>
  </si>
  <si>
    <t>DESC. MEN</t>
  </si>
  <si>
    <t>%</t>
  </si>
  <si>
    <t>CODIGO</t>
  </si>
  <si>
    <t>CICLO</t>
  </si>
  <si>
    <t>APELLIDOS Y NOMBRES</t>
  </si>
  <si>
    <t>Nº</t>
  </si>
  <si>
    <t>FACULTAD DE CIENCIAS DE LA SALUD</t>
  </si>
  <si>
    <t>Enfermería</t>
  </si>
  <si>
    <t>Odontología</t>
  </si>
  <si>
    <t>VIII</t>
  </si>
  <si>
    <t>DESC. MEN.</t>
  </si>
  <si>
    <t>I</t>
  </si>
  <si>
    <t>DESC.MEN.</t>
  </si>
  <si>
    <t>PROM. POND. ACUM.</t>
  </si>
  <si>
    <t xml:space="preserve">BECAS POR PROMEDIO PONDERADO ACUMULATIVO </t>
  </si>
  <si>
    <t>Ing.Civil</t>
  </si>
  <si>
    <t>PROM. POND.ACUM.</t>
  </si>
  <si>
    <t>BECAS POR PROMEDIO PONDERADO ACUMULATIVO</t>
  </si>
  <si>
    <t>Derecho</t>
  </si>
  <si>
    <t>FACULTAD DE CIENCIAS JURIDICAS EMPRESARIALES Y PEDAGOGICAS</t>
  </si>
  <si>
    <t>Contabilidad</t>
  </si>
  <si>
    <t>SOLICITUDES DE BECAS OBSERVADAS POR PROMEDIO PONDERADO ACUMULATIVO</t>
  </si>
  <si>
    <t>OBSERVACIÓN</t>
  </si>
  <si>
    <t>VII</t>
  </si>
  <si>
    <t>BECA  POR PRECARIEDAD ECONOMICA</t>
  </si>
  <si>
    <t>Psicología</t>
  </si>
  <si>
    <t>Barrera Apaza Katerin</t>
  </si>
  <si>
    <t>123061007P</t>
  </si>
  <si>
    <t>123061009P</t>
  </si>
  <si>
    <t>132061012P</t>
  </si>
  <si>
    <t>Condori Flores Elvio</t>
  </si>
  <si>
    <t>131061011P</t>
  </si>
  <si>
    <t>VI</t>
  </si>
  <si>
    <t>Toledo Tala Rodrigo</t>
  </si>
  <si>
    <t>141141014P</t>
  </si>
  <si>
    <t>133061014P</t>
  </si>
  <si>
    <t>141041030P</t>
  </si>
  <si>
    <t>142141025P</t>
  </si>
  <si>
    <t>131061008P</t>
  </si>
  <si>
    <t>142741034P</t>
  </si>
  <si>
    <t>141081010P</t>
  </si>
  <si>
    <t>Arquitectura</t>
  </si>
  <si>
    <t>141021053P</t>
  </si>
  <si>
    <t>133301007P</t>
  </si>
  <si>
    <t>122061034P</t>
  </si>
  <si>
    <t>143061012P</t>
  </si>
  <si>
    <t>Sanchez Diaz Massiel</t>
  </si>
  <si>
    <t>Ing. Ambiental</t>
  </si>
  <si>
    <t>IX</t>
  </si>
  <si>
    <t>142141024P</t>
  </si>
  <si>
    <t>141061019P</t>
  </si>
  <si>
    <t>Cornejo Cruz Katherine</t>
  </si>
  <si>
    <t>122061022P</t>
  </si>
  <si>
    <t>143141005P</t>
  </si>
  <si>
    <t>143141018P</t>
  </si>
  <si>
    <t>143141009P</t>
  </si>
  <si>
    <t>143021038P</t>
  </si>
  <si>
    <t>141081013P</t>
  </si>
  <si>
    <t>141001007P</t>
  </si>
  <si>
    <t>143741004P</t>
  </si>
  <si>
    <t>151741011P</t>
  </si>
  <si>
    <t>143301010P</t>
  </si>
  <si>
    <t>143301007P</t>
  </si>
  <si>
    <t>Coaguila Caso Sofia</t>
  </si>
  <si>
    <t>V</t>
  </si>
  <si>
    <t>141181008P</t>
  </si>
  <si>
    <t>152041004P</t>
  </si>
  <si>
    <t>141061023P</t>
  </si>
  <si>
    <t>Condori Quispe Berly</t>
  </si>
  <si>
    <t>141021045P</t>
  </si>
  <si>
    <t>152001044P</t>
  </si>
  <si>
    <t>141061029P</t>
  </si>
  <si>
    <t>123061010P</t>
  </si>
  <si>
    <t>133061002P</t>
  </si>
  <si>
    <t>X</t>
  </si>
  <si>
    <t>153021002P</t>
  </si>
  <si>
    <t>161161001P</t>
  </si>
  <si>
    <t>151001027P</t>
  </si>
  <si>
    <t>153001001P</t>
  </si>
  <si>
    <t>143041001P</t>
  </si>
  <si>
    <t>153141001P</t>
  </si>
  <si>
    <t>162041017P</t>
  </si>
  <si>
    <t>131061016P</t>
  </si>
  <si>
    <t>153181013P</t>
  </si>
  <si>
    <t>161181013P</t>
  </si>
  <si>
    <t>141061015P</t>
  </si>
  <si>
    <t>161131012P</t>
  </si>
  <si>
    <t>153141011P</t>
  </si>
  <si>
    <t>162181001P</t>
  </si>
  <si>
    <t>161301001P</t>
  </si>
  <si>
    <t>162741043P</t>
  </si>
  <si>
    <t>162301013P</t>
  </si>
  <si>
    <t>162301014P</t>
  </si>
  <si>
    <t>111301006P</t>
  </si>
  <si>
    <t>142131014P</t>
  </si>
  <si>
    <t>143041004P</t>
  </si>
  <si>
    <t>161061010P</t>
  </si>
  <si>
    <t>143041026P</t>
  </si>
  <si>
    <t>Rueda Zapana Maria Alejandra</t>
  </si>
  <si>
    <t>Ing. Comercial</t>
  </si>
  <si>
    <t>Cs. Adm. y Mark.</t>
  </si>
  <si>
    <t>Ing. Mec. Elec.</t>
  </si>
  <si>
    <t>151161001P</t>
  </si>
  <si>
    <t>Ing. Civil</t>
  </si>
  <si>
    <t xml:space="preserve">Odontología </t>
  </si>
  <si>
    <t>162741044P</t>
  </si>
  <si>
    <t xml:space="preserve">Coaguila Caso Elizabeth </t>
  </si>
  <si>
    <t xml:space="preserve">Torres Gallegos Janeth </t>
  </si>
  <si>
    <t>152061054A</t>
  </si>
  <si>
    <t>Economía</t>
  </si>
  <si>
    <t>142891010P</t>
  </si>
  <si>
    <t>162061034P</t>
  </si>
  <si>
    <t>161061001P</t>
  </si>
  <si>
    <t>162061032A</t>
  </si>
  <si>
    <t>153041007P</t>
  </si>
  <si>
    <t>162061040A</t>
  </si>
  <si>
    <t>142061031A</t>
  </si>
  <si>
    <t>151141003P</t>
  </si>
  <si>
    <t>133061009P</t>
  </si>
  <si>
    <t xml:space="preserve">Chicalla Aparicio Frank </t>
  </si>
  <si>
    <t xml:space="preserve">Mamani Mamani Maritza </t>
  </si>
  <si>
    <t xml:space="preserve">Flores Córdova Michelle </t>
  </si>
  <si>
    <t xml:space="preserve">Borda Vargas Claudia </t>
  </si>
  <si>
    <t xml:space="preserve">Mamani Melendres Vivian </t>
  </si>
  <si>
    <t>Maquera Quispe Richar</t>
  </si>
  <si>
    <t xml:space="preserve">Gomez Choque Carmen </t>
  </si>
  <si>
    <t xml:space="preserve">Navarro Navarro Gabriela </t>
  </si>
  <si>
    <t xml:space="preserve">Barcés Flor Cristopher </t>
  </si>
  <si>
    <t xml:space="preserve">Jimenez Bernaola Reyner </t>
  </si>
  <si>
    <t xml:space="preserve">Vizcarra Zapata Diana </t>
  </si>
  <si>
    <t xml:space="preserve">Flores Benavente Cintia </t>
  </si>
  <si>
    <t xml:space="preserve">Rios Charca Lenny </t>
  </si>
  <si>
    <t xml:space="preserve">Valdivia Escalante Carolina </t>
  </si>
  <si>
    <t xml:space="preserve">Nina Calizaya Julissa </t>
  </si>
  <si>
    <t xml:space="preserve">Manchego Salinas Jaham </t>
  </si>
  <si>
    <t xml:space="preserve">Saira Ramos Jhosselyn </t>
  </si>
  <si>
    <t xml:space="preserve">Solis Valenzuela Piero </t>
  </si>
  <si>
    <t>Alberto Flores Diana</t>
  </si>
  <si>
    <t xml:space="preserve">Ramos Cutipa Roxana </t>
  </si>
  <si>
    <t xml:space="preserve">Vargas Melo Leidy </t>
  </si>
  <si>
    <t xml:space="preserve">Inga Cama Carlos </t>
  </si>
  <si>
    <t xml:space="preserve">Calizaya Poma Gabriela </t>
  </si>
  <si>
    <t xml:space="preserve">Tala Meneses Daniel </t>
  </si>
  <si>
    <t xml:space="preserve">Arrazola Choqueña Shaila </t>
  </si>
  <si>
    <t xml:space="preserve">Barrera Apaza Jardiel </t>
  </si>
  <si>
    <t xml:space="preserve">Pare Feliciano Breishman </t>
  </si>
  <si>
    <t xml:space="preserve">Gómez Zárate Elaine </t>
  </si>
  <si>
    <t xml:space="preserve">Santa Cruz Flores Diego </t>
  </si>
  <si>
    <t xml:space="preserve">Larraondo Rodriguez Venus </t>
  </si>
  <si>
    <t xml:space="preserve">Quispe Cáceres Karen </t>
  </si>
  <si>
    <t xml:space="preserve">Solier Lopez Judith </t>
  </si>
  <si>
    <t>Quispe Duran Susana</t>
  </si>
  <si>
    <t xml:space="preserve">Huañec Ampuero Yackelin </t>
  </si>
  <si>
    <t>Ing. Mec. Eléctrica</t>
  </si>
  <si>
    <t xml:space="preserve">Viza Ramos Rommel </t>
  </si>
  <si>
    <t xml:space="preserve">Huaman Parcela Richard </t>
  </si>
  <si>
    <t xml:space="preserve">Figueroa Escalante Mitsue </t>
  </si>
  <si>
    <t>Ing. Sistemas e Inf.</t>
  </si>
  <si>
    <t>Flores Enao Daniela Ly</t>
  </si>
  <si>
    <t>Flor Cruz Karina Juanita</t>
  </si>
  <si>
    <t xml:space="preserve">Zegarra Vera Guillermo </t>
  </si>
  <si>
    <t>Cáceres Mamani Judith</t>
  </si>
  <si>
    <t xml:space="preserve">Cornejo Cruz Zulema </t>
  </si>
  <si>
    <t>142001016P</t>
  </si>
  <si>
    <t>141161002P</t>
  </si>
  <si>
    <t>Larico Ramos Julio</t>
  </si>
  <si>
    <t>133021016P</t>
  </si>
  <si>
    <t xml:space="preserve">Barrera Ramos Vianca </t>
  </si>
  <si>
    <t xml:space="preserve">Vargas Toala Edson </t>
  </si>
  <si>
    <t>Alvarado Quilla Stefanie</t>
  </si>
  <si>
    <t>132021053P</t>
  </si>
  <si>
    <t xml:space="preserve">Asqui Cahuana Thalia </t>
  </si>
  <si>
    <t>162301012P</t>
  </si>
  <si>
    <t>162301009P</t>
  </si>
  <si>
    <t>153301002P</t>
  </si>
  <si>
    <t>162301015P</t>
  </si>
  <si>
    <t>121301015P</t>
  </si>
  <si>
    <t xml:space="preserve">Ordoñez Gonza Jhoselyn </t>
  </si>
  <si>
    <t xml:space="preserve">Guitierrez Ccalahuille Gleny </t>
  </si>
  <si>
    <t xml:space="preserve">Riquelme Pacompia Ximena </t>
  </si>
  <si>
    <t xml:space="preserve">Quispe Espino Kelly </t>
  </si>
  <si>
    <t xml:space="preserve">Ticona Mamani Nancy </t>
  </si>
  <si>
    <t xml:space="preserve">Guaylupo Otazu Brendaly </t>
  </si>
  <si>
    <t xml:space="preserve">Valderrama Charaja Nilda </t>
  </si>
  <si>
    <t xml:space="preserve">Albarracín Palomino Romina </t>
  </si>
  <si>
    <t>Flores Callata Daniel</t>
  </si>
  <si>
    <t xml:space="preserve">Tena Amésquita Yomira </t>
  </si>
  <si>
    <t xml:space="preserve">Mendoza Ccama Dayanna </t>
  </si>
  <si>
    <t xml:space="preserve">Alarcon Garcia Walt </t>
  </si>
  <si>
    <t>FACULTAD DE INGENIERIA Y ARQUITECTURA</t>
  </si>
  <si>
    <t>Manzano Quispe Carmen</t>
  </si>
  <si>
    <t>142141016P</t>
  </si>
  <si>
    <t>XII</t>
  </si>
  <si>
    <t>133061001P</t>
  </si>
  <si>
    <t>Juarez Rojas Ramiro Joaquin</t>
  </si>
  <si>
    <t>Quispe Espinoza David</t>
  </si>
  <si>
    <t>132061001P</t>
  </si>
  <si>
    <t>Paquita Allcca Esther</t>
  </si>
  <si>
    <t>142141008P</t>
  </si>
  <si>
    <t>Nina Mamani Jhanitza</t>
  </si>
  <si>
    <t>141061040P</t>
  </si>
  <si>
    <t>Ordoño Gutierrez Marilia</t>
  </si>
  <si>
    <t>152061018P</t>
  </si>
  <si>
    <t>Colque Flores Medaly</t>
  </si>
  <si>
    <t>143041029P</t>
  </si>
  <si>
    <t>Mamani Arana Zelene</t>
  </si>
  <si>
    <t>133041006P</t>
  </si>
  <si>
    <t>153181029P</t>
  </si>
  <si>
    <t>Aparicio Aduviri Flor</t>
  </si>
  <si>
    <t>171181029P</t>
  </si>
  <si>
    <t>Alvarado Barrera Ricardo</t>
  </si>
  <si>
    <t>171061026P</t>
  </si>
  <si>
    <t>Ajahuana Inofuente Cristina</t>
  </si>
  <si>
    <t>Ramos Huanca Linsen</t>
  </si>
  <si>
    <t>151041050A</t>
  </si>
  <si>
    <t>Huanca Cuayla Janeth</t>
  </si>
  <si>
    <t>151041042A</t>
  </si>
  <si>
    <t>Cruz Flores Carol</t>
  </si>
  <si>
    <t>Cruz Charaja Maricielo</t>
  </si>
  <si>
    <t>143741020P</t>
  </si>
  <si>
    <t>Chong Silva Tatiana</t>
  </si>
  <si>
    <t>163301001P</t>
  </si>
  <si>
    <t>143741002P</t>
  </si>
  <si>
    <t>Mamani Ramos Claudia</t>
  </si>
  <si>
    <t>161741002P</t>
  </si>
  <si>
    <t>Torres Gallegos Rudy</t>
  </si>
  <si>
    <t>Flores Espinoza Amely</t>
  </si>
  <si>
    <t>163741005P</t>
  </si>
  <si>
    <t>Martinez Mamani Susana</t>
  </si>
  <si>
    <t>Hurtado Ari Patricia</t>
  </si>
  <si>
    <t>Moron Chambi Amidey</t>
  </si>
  <si>
    <t>163741040P</t>
  </si>
  <si>
    <t>Choque Villafuerte Beatriz</t>
  </si>
  <si>
    <t>Luque Cruz Lucerothalia</t>
  </si>
  <si>
    <t>171131002P</t>
  </si>
  <si>
    <t>Moscoso Campos Maria</t>
  </si>
  <si>
    <t>163301005P</t>
  </si>
  <si>
    <t>Narrea Ortega Christofer</t>
  </si>
  <si>
    <t>Ing. Agronómica</t>
  </si>
  <si>
    <t>152151023E</t>
  </si>
  <si>
    <t>Vargas Diaz Caleb</t>
  </si>
  <si>
    <t>132021007P</t>
  </si>
  <si>
    <t>Vargas Diaz Victoria</t>
  </si>
  <si>
    <t>161061013P</t>
  </si>
  <si>
    <t>Mendoza Arocutipa Elizabeth</t>
  </si>
  <si>
    <t>Ruiz Arocutipa Wuiny</t>
  </si>
  <si>
    <t>Narrea Ortega Leonel</t>
  </si>
  <si>
    <t>152151022E</t>
  </si>
  <si>
    <t>Paye Arucutipa Brenda</t>
  </si>
  <si>
    <t>1720401003</t>
  </si>
  <si>
    <t>Paye Arucutipa Abel</t>
  </si>
  <si>
    <t>151041017P</t>
  </si>
  <si>
    <t>Carpio Alvarez Paolo</t>
  </si>
  <si>
    <t>Puma Carrizales Aracely</t>
  </si>
  <si>
    <t>132301002P</t>
  </si>
  <si>
    <t>Alave Torres Yudy</t>
  </si>
  <si>
    <t>162061002P</t>
  </si>
  <si>
    <t>DNI</t>
  </si>
  <si>
    <t>Rodriguez Vilca Alejandra</t>
  </si>
  <si>
    <t xml:space="preserve">Tejada Arámbulo Oscar </t>
  </si>
  <si>
    <t>Rueda Zapana Karen</t>
  </si>
  <si>
    <t>*Descuentos de acuerdo a Pensiones diferenciadas</t>
  </si>
  <si>
    <t>BECAS  POR PRECARIEDAD ECONOMICA</t>
  </si>
  <si>
    <t xml:space="preserve">Tejada Arámbulo Helder </t>
  </si>
  <si>
    <t xml:space="preserve">Wyngart Alfaro Angela </t>
  </si>
  <si>
    <t xml:space="preserve">Ordoño Gutierrez Nayssa </t>
  </si>
  <si>
    <t xml:space="preserve">Santos Mamani Karen </t>
  </si>
  <si>
    <t>MOQUEGUA -  2018-I</t>
  </si>
  <si>
    <t>XI</t>
  </si>
  <si>
    <t>Chong Silva Carlos</t>
  </si>
  <si>
    <t>163041008A</t>
  </si>
  <si>
    <t>Valdivia Quispe Luis</t>
  </si>
  <si>
    <t>153041001P</t>
  </si>
  <si>
    <t>III</t>
  </si>
  <si>
    <t>Mamani Velasquez Gaby</t>
  </si>
  <si>
    <t>171041031P</t>
  </si>
  <si>
    <t>Cari Mendoza Erika</t>
  </si>
  <si>
    <t>Herrera Herrera Stéfano</t>
  </si>
  <si>
    <t>162061008P</t>
  </si>
  <si>
    <t>Espinoza Roque Sahori</t>
  </si>
  <si>
    <t>Paredes Mamani Adela</t>
  </si>
  <si>
    <t>142181012P</t>
  </si>
  <si>
    <t>Rivera Cieza Erika</t>
  </si>
  <si>
    <t>142061052A</t>
  </si>
  <si>
    <t>Portugal Saraza Alvaro</t>
  </si>
  <si>
    <t>142061002P</t>
  </si>
  <si>
    <t>Medina Lancha Jose</t>
  </si>
  <si>
    <t>162141006P</t>
  </si>
  <si>
    <t>142141020P</t>
  </si>
  <si>
    <t>Cabrera Gomez Sheila</t>
  </si>
  <si>
    <t>133181006P</t>
  </si>
  <si>
    <t>Roque Rivera Brígida</t>
  </si>
  <si>
    <t>133061011P</t>
  </si>
  <si>
    <t>Cori Tito Judith</t>
  </si>
  <si>
    <t>141041017P</t>
  </si>
  <si>
    <t>Rondan Torres Leila</t>
  </si>
  <si>
    <t>162041006P</t>
  </si>
  <si>
    <t>Fernandez Sosa Nelly</t>
  </si>
  <si>
    <t>132061058A</t>
  </si>
  <si>
    <t>171181023P</t>
  </si>
  <si>
    <t>MOQUEGUA -  2018- I</t>
  </si>
  <si>
    <t>Figueroa Escalante Asenet</t>
  </si>
  <si>
    <t>153061036P</t>
  </si>
  <si>
    <t>Atencio Ruelas Dhyda</t>
  </si>
  <si>
    <t>Ing. Mec.Electrica</t>
  </si>
  <si>
    <t>163161026P</t>
  </si>
  <si>
    <t>Sosa Mamani Noemi</t>
  </si>
  <si>
    <t>161021037P</t>
  </si>
  <si>
    <t>Ing.Sistemas e Inf.</t>
  </si>
  <si>
    <t>141081006P</t>
  </si>
  <si>
    <t>Calisaya Coronado Yhon</t>
  </si>
  <si>
    <t>Ing.Mec.Eléctrica</t>
  </si>
  <si>
    <t>161161005P</t>
  </si>
  <si>
    <t>Claverias Atajo Helberth</t>
  </si>
  <si>
    <t>133161004P</t>
  </si>
  <si>
    <t>Baldárrago Chipana Brajan</t>
  </si>
  <si>
    <t>113021019P</t>
  </si>
  <si>
    <t>Ing.de Sistemas</t>
  </si>
  <si>
    <t>Barrenechea Flores Rubén</t>
  </si>
  <si>
    <t>153741001P</t>
  </si>
  <si>
    <t>Ccopacati Quispe kateryn</t>
  </si>
  <si>
    <t>Cori Ajahuana Nilda</t>
  </si>
  <si>
    <t>Aponte Bernales Astrid</t>
  </si>
  <si>
    <t>151131001P</t>
  </si>
  <si>
    <t>Mansilla Amú Mariagracia</t>
  </si>
  <si>
    <t>132131001P</t>
  </si>
  <si>
    <t>Sosa Urbina Nataly</t>
  </si>
  <si>
    <t>Palomino Ghersi José</t>
  </si>
  <si>
    <t>162741005P</t>
  </si>
  <si>
    <t>Chura Hualpa Katia</t>
  </si>
  <si>
    <t>171301003P</t>
  </si>
  <si>
    <t>Rodriguez Maquera Mariam</t>
  </si>
  <si>
    <t>163301014P</t>
  </si>
  <si>
    <t>Quea Monzón Karina</t>
  </si>
  <si>
    <t>153301001P</t>
  </si>
  <si>
    <t>Condori Vargas Jemina</t>
  </si>
  <si>
    <t>123101011P</t>
  </si>
  <si>
    <t xml:space="preserve">                    MOQUEGUA - 2018- I</t>
  </si>
  <si>
    <t>143741022P</t>
  </si>
  <si>
    <t>FIN DE BECAS 2018-I</t>
  </si>
  <si>
    <t>Monzon Villavicencio Joselito</t>
  </si>
  <si>
    <t>Guillermo Salgado Karina</t>
  </si>
  <si>
    <t>Salinas Robles Raisha</t>
  </si>
  <si>
    <t>Salinas Robles Jair</t>
  </si>
  <si>
    <t>Meneses Ilasaca Milagros</t>
  </si>
  <si>
    <t>Falta Boleta de Notas 2017-II</t>
  </si>
  <si>
    <t>Ordoño Meneses David</t>
  </si>
  <si>
    <t>Falta toda su documentación por hermanos estudiantes</t>
  </si>
  <si>
    <t>Cuayla Ramos Marjhory</t>
  </si>
  <si>
    <t>Bustamante Villanueva Fred</t>
  </si>
  <si>
    <t>Hernandez Meneses Juan</t>
  </si>
  <si>
    <t>Quispe Vargas Mario</t>
  </si>
  <si>
    <t>141161010P</t>
  </si>
  <si>
    <t>171161027P</t>
  </si>
  <si>
    <t>Apaza Fur Esmeralda</t>
  </si>
  <si>
    <t>153181023P</t>
  </si>
  <si>
    <t>133061023P</t>
  </si>
  <si>
    <t>153181001P</t>
  </si>
  <si>
    <t>153301004P</t>
  </si>
  <si>
    <t>153061023P</t>
  </si>
  <si>
    <t>Astoquilca Guevara Maryori</t>
  </si>
  <si>
    <t>No está en el Tercio Superior</t>
  </si>
  <si>
    <t>Cordova Alvarado Ronald</t>
  </si>
  <si>
    <t>Ing.Comercial</t>
  </si>
  <si>
    <t>Asqui Cahuana Ruth</t>
  </si>
  <si>
    <t>Cama Salazar Jefferson</t>
  </si>
  <si>
    <t>Cs.Adm. y Mark.</t>
  </si>
  <si>
    <t>Zamora Tobala Eva</t>
  </si>
  <si>
    <t>Cornejo Casani Leslye</t>
  </si>
  <si>
    <t>Humire Callacondo Gioana</t>
  </si>
  <si>
    <t>Gomez Arenas Yeferson</t>
  </si>
  <si>
    <t>Falta documentación por hermanos estudiantes</t>
  </si>
  <si>
    <t>Sucapuca Apaza Delia</t>
  </si>
  <si>
    <t>Polanco Chambi Fernando</t>
  </si>
  <si>
    <t>Zuñiga Alvarez Liliana</t>
  </si>
  <si>
    <t>Calla Ari Juan</t>
  </si>
  <si>
    <t>Cucho Rodriguez Leonarda</t>
  </si>
  <si>
    <t>Salas Rimache Giannina</t>
  </si>
  <si>
    <t>Mayta Tejada Mayra</t>
  </si>
  <si>
    <t>Cs.Adm.y Mark.</t>
  </si>
  <si>
    <t>Arana Benites Edith</t>
  </si>
  <si>
    <t>Cs. Sociales</t>
  </si>
  <si>
    <t>Urquizo Ayma Daise</t>
  </si>
  <si>
    <t>Sifuentes Martinez Carmen</t>
  </si>
  <si>
    <t>Granda Flores Maria</t>
  </si>
  <si>
    <t>Carreño Peralta Jessica</t>
  </si>
  <si>
    <t>Villena Molina Rosa</t>
  </si>
  <si>
    <t>Zapata Pacheco Diana</t>
  </si>
  <si>
    <t>Ing.Ambiental</t>
  </si>
  <si>
    <t>Matrícula especial</t>
  </si>
  <si>
    <t>Apaza Perez Mishell</t>
  </si>
  <si>
    <t>Desaprobada</t>
  </si>
  <si>
    <t>Apaza Perez Carlos</t>
  </si>
  <si>
    <t>Ing. Mec.Elec.</t>
  </si>
  <si>
    <t>Ingresante</t>
  </si>
  <si>
    <t>Sierra Borda Hosue</t>
  </si>
  <si>
    <t>Mamani Quispe Ruth</t>
  </si>
  <si>
    <t>Toledo Cruz Brighan</t>
  </si>
  <si>
    <t>PUNTAJE</t>
  </si>
  <si>
    <t xml:space="preserve">TOTAL </t>
  </si>
  <si>
    <t>88.64(2P)</t>
  </si>
  <si>
    <t>88.86( 1°P)</t>
  </si>
  <si>
    <t>88.40(3°P)</t>
  </si>
  <si>
    <t>Quispe Santur Ashli</t>
  </si>
  <si>
    <t>Gamarra Chacón Jorge</t>
  </si>
  <si>
    <t>143065010D</t>
  </si>
  <si>
    <t>01310229</t>
  </si>
  <si>
    <t>Zirena Catacora Irene</t>
  </si>
  <si>
    <t>142068129D</t>
  </si>
  <si>
    <t>01307223</t>
  </si>
  <si>
    <t>Loza Torres Alfredo</t>
  </si>
  <si>
    <t>152045018D</t>
  </si>
  <si>
    <t>PROM.POND.ACUM</t>
  </si>
  <si>
    <t>Ortiz Challco Marielena</t>
  </si>
  <si>
    <t>162068087D</t>
  </si>
  <si>
    <t>16.69</t>
  </si>
  <si>
    <t>76967610</t>
  </si>
  <si>
    <t>Neyra Medina Carolina</t>
  </si>
  <si>
    <t>Educ. Inicial</t>
  </si>
  <si>
    <t>162178019D</t>
  </si>
  <si>
    <t>16.30</t>
  </si>
  <si>
    <t>45064301</t>
  </si>
  <si>
    <t>Carazas Garcia Kevin</t>
  </si>
  <si>
    <t>162068025D</t>
  </si>
  <si>
    <t>16.15</t>
  </si>
  <si>
    <t>46112073</t>
  </si>
  <si>
    <t>Urday Arias Elizabeth</t>
  </si>
  <si>
    <t>143148023D</t>
  </si>
  <si>
    <t>15.89</t>
  </si>
  <si>
    <t>45814878</t>
  </si>
  <si>
    <t>Condori Huamaní Yessenia</t>
  </si>
  <si>
    <t>162178005D</t>
  </si>
  <si>
    <t>15.58</t>
  </si>
  <si>
    <t>42515705</t>
  </si>
  <si>
    <t>Calcina Sucapuca Elizabeth</t>
  </si>
  <si>
    <t>Cs. Adm.y Mark.</t>
  </si>
  <si>
    <t>152188009D</t>
  </si>
  <si>
    <t>15.56</t>
  </si>
  <si>
    <t>40177353</t>
  </si>
  <si>
    <t>Gallegos Rodriguez Juan</t>
  </si>
  <si>
    <t>152068044D</t>
  </si>
  <si>
    <t>15.19</t>
  </si>
  <si>
    <t>29611085</t>
  </si>
  <si>
    <t>Alarcón Lerma Jose</t>
  </si>
  <si>
    <t>152068004D</t>
  </si>
  <si>
    <t>14.83</t>
  </si>
  <si>
    <t>29706737</t>
  </si>
  <si>
    <t>Mendoza Cari Jesús</t>
  </si>
  <si>
    <t>153068037D</t>
  </si>
  <si>
    <t>14.86</t>
  </si>
  <si>
    <t>29627964</t>
  </si>
  <si>
    <t>Luna Zapana Jajaira</t>
  </si>
  <si>
    <t>162068135D</t>
  </si>
  <si>
    <t>14.82</t>
  </si>
  <si>
    <t>46367558</t>
  </si>
  <si>
    <t>Villasante Itusaca Julian</t>
  </si>
  <si>
    <t>143068069D</t>
  </si>
  <si>
    <t>14.75</t>
  </si>
  <si>
    <t>40742478</t>
  </si>
  <si>
    <t>Carrasco Yllatarco Guido</t>
  </si>
  <si>
    <t>162144006D</t>
  </si>
  <si>
    <t>00473455</t>
  </si>
  <si>
    <t>Gil Mendieta Paula</t>
  </si>
  <si>
    <t>142064037D</t>
  </si>
  <si>
    <t>00422733</t>
  </si>
  <si>
    <t>FILIAL TACNA -  2018- I</t>
  </si>
  <si>
    <t>153064078D</t>
  </si>
  <si>
    <t>FILIAL TACNA-  2018- I</t>
  </si>
  <si>
    <t>Lazón Chavez Mirtha</t>
  </si>
  <si>
    <t>162064068D</t>
  </si>
  <si>
    <t>López León Stephani</t>
  </si>
  <si>
    <t>Flores Linares Jhossandro</t>
  </si>
  <si>
    <t>Palomino Huarilloclla Jesús</t>
  </si>
  <si>
    <t>Huamaní Vera Jhonathan</t>
  </si>
  <si>
    <t>Desaprobado</t>
  </si>
  <si>
    <t>Gómez Zárate Raúl</t>
  </si>
  <si>
    <t>Gomez Curasi Mijael</t>
  </si>
  <si>
    <t>131061009P</t>
  </si>
  <si>
    <t>Mamani Mamani Raúl</t>
  </si>
  <si>
    <t>161061023P</t>
  </si>
  <si>
    <t>Ccopacati Quispe Luzbeth</t>
  </si>
  <si>
    <t>171741005P</t>
  </si>
  <si>
    <t>Soto Aparicio Jhonatan</t>
  </si>
  <si>
    <t>121301009P</t>
  </si>
  <si>
    <t>Incacoña Carbajal Karen</t>
  </si>
  <si>
    <t>141131005P</t>
  </si>
  <si>
    <t>Ramos Quispe Juan</t>
  </si>
  <si>
    <t>123301022P</t>
  </si>
  <si>
    <t>*RANKING GENERAL :Of. Nº 0606-2018-OSA-UJCM del 20-04-2018</t>
  </si>
  <si>
    <t>Llerena Villamarin Janett</t>
  </si>
  <si>
    <t>Educ.Cienc.Socia.</t>
  </si>
  <si>
    <t>142758006D</t>
  </si>
  <si>
    <t>Vidal Calderon Armando</t>
  </si>
  <si>
    <t>Cs.Adm y Mark.</t>
  </si>
  <si>
    <t>152188033D</t>
  </si>
  <si>
    <t>Jilapa Humpiri Roger</t>
  </si>
  <si>
    <t>153068032D</t>
  </si>
  <si>
    <t xml:space="preserve">Cs. Adm. </t>
  </si>
  <si>
    <t>Cs. Adm.</t>
  </si>
  <si>
    <t xml:space="preserve">Cs.Adm. </t>
  </si>
  <si>
    <t>ESCUELA PROF.</t>
  </si>
  <si>
    <t>BECAS PORCONSANGUINIDAD (HERMANOS ESTUDIANTES)</t>
  </si>
  <si>
    <t>BECAS PORCONSANGUINIDAD (HIJO DE DOCENTE O TRABAJADOR ADMIN.)</t>
  </si>
  <si>
    <t>RANKING GENERAL DE  CÓMPUTO GENERAL DE EXAMEN DE ADMISIÓN: :Of. Nº 0606-2018-OSA-UJCM del 20-04-2018</t>
  </si>
  <si>
    <t>Of. Nº 080-2018-OA-UJCM del 10-04-2018</t>
  </si>
  <si>
    <t>ADMISIÓN- MOQUEGUA -  2018- I</t>
  </si>
  <si>
    <t>BECAS POR OCUPAR LOS TRES PRIMEROS PUESTOS</t>
  </si>
  <si>
    <t>Calizaya Alcazar Agata</t>
  </si>
  <si>
    <t>BECA POR OCUPAR LOS TRES PRIMEROS PUESTOS</t>
  </si>
  <si>
    <t>RANKING GENERAL :Of. Nº 0606-2018-OSA-UJCM del 20-04-2018</t>
  </si>
  <si>
    <t>Descuentos de acuerdo a Pensiones diferenciadas</t>
  </si>
  <si>
    <t xml:space="preserve">                   BECAS POR CASOS ESPECIALES(ORFANDAD)</t>
  </si>
  <si>
    <t>BECAS POR CONSANGUINIDAD (HERMANOS ESTUDIANTES)</t>
  </si>
  <si>
    <t>BECAS POR CONSANGUINIDAD (HIJO DE DOCENTE O TRABAJADOR ADMIN.)</t>
  </si>
  <si>
    <t>POR CONSANGUINIDAD (HERMANOS ESTUDIANTES)</t>
  </si>
  <si>
    <t>SOLICITUDES OBSERVADAS POR CONSANGUINIDAD (HERMANOS ESTUDIANTES)</t>
  </si>
  <si>
    <t>MOQUEGUA - 2018-I</t>
  </si>
  <si>
    <t>*RANKING DE FILIAL TACNA :Of. Nº 150-2018-OSA-UJCM del 10-04-2018</t>
  </si>
  <si>
    <t>ENA AREQUIPA -  2018 -I</t>
  </si>
  <si>
    <t>ENA PUNO -  2018- I</t>
  </si>
  <si>
    <t>*RANKING DE ENA PUNO :Of. Nº 150-2018-OSA-UJCM del 10-04-2018</t>
  </si>
  <si>
    <t>BECA  POR PRECARIEDAD ECONÓMICA</t>
  </si>
  <si>
    <t>00517631</t>
  </si>
  <si>
    <t>SOLICITUD DE BECA OBSERVADA POR PROMEDIO PONDERADO ACUMULATIVO</t>
  </si>
  <si>
    <t>ENA AREQUIPA -  2018- I</t>
  </si>
  <si>
    <t>ENA AREQUIPA-  2018- I</t>
  </si>
  <si>
    <t>BECAS POR CASO ESPECIAL (DISCAPACIDAD)</t>
  </si>
  <si>
    <t>BECA POR CONSANGUINIDAD (HIJO DE DOCENTE O TRABAJADOR ADM.)</t>
  </si>
  <si>
    <t xml:space="preserve">Derecho </t>
  </si>
  <si>
    <t xml:space="preserve">SOLICITUDES DE BECAS OBSERVADAS </t>
  </si>
  <si>
    <t>POR PROMEDIO PONDERADO ACUMULATIVO</t>
  </si>
  <si>
    <t>ENA AREQUIPA - 2018 - I</t>
  </si>
  <si>
    <t>RANKING DE ENA AREQUIPA :Of. Nº 150-2018-OSA-UJCM del 10-04-2018</t>
  </si>
  <si>
    <t>Carpio Alanya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</si>
</sst>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S/.-280A]\ #,##0.00"/>
    <numFmt numFmtId="167" formatCode="0.000"/>
    <numFmt numFmtId="168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 tint="0.34998626667073579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>
      <alignment horizontal="center"/>
    </xf>
    <xf numFmtId="166" fontId="9" fillId="2" borderId="0" xfId="0" applyNumberFormat="1" applyFont="1" applyFill="1"/>
    <xf numFmtId="49" fontId="1" fillId="2" borderId="0" xfId="0" applyNumberFormat="1" applyFont="1" applyFill="1" applyBorder="1" applyAlignment="1">
      <alignment horizontal="right" vertical="top"/>
    </xf>
    <xf numFmtId="2" fontId="1" fillId="2" borderId="0" xfId="1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6" fontId="1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vertical="top"/>
    </xf>
    <xf numFmtId="1" fontId="14" fillId="2" borderId="0" xfId="3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167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right"/>
    </xf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2" borderId="0" xfId="0" applyFont="1" applyFill="1" applyAlignment="1">
      <alignment horizontal="right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 vertical="top"/>
    </xf>
    <xf numFmtId="0" fontId="17" fillId="2" borderId="0" xfId="0" applyFont="1" applyFill="1" applyAlignment="1">
      <alignment horizontal="right" vertical="top"/>
    </xf>
    <xf numFmtId="0" fontId="18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/>
    <xf numFmtId="0" fontId="7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vertical="top"/>
    </xf>
    <xf numFmtId="167" fontId="11" fillId="2" borderId="0" xfId="0" applyNumberFormat="1" applyFont="1" applyFill="1" applyAlignment="1">
      <alignment horizontal="center"/>
    </xf>
    <xf numFmtId="9" fontId="11" fillId="2" borderId="0" xfId="0" applyNumberFormat="1" applyFont="1" applyFill="1" applyAlignment="1">
      <alignment horizontal="right"/>
    </xf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0" fillId="4" borderId="0" xfId="0" applyFill="1"/>
    <xf numFmtId="0" fontId="1" fillId="2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0" fillId="3" borderId="0" xfId="0" applyFill="1"/>
    <xf numFmtId="0" fontId="17" fillId="0" borderId="0" xfId="0" applyFont="1" applyFill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/>
    <xf numFmtId="0" fontId="18" fillId="2" borderId="0" xfId="0" applyFont="1" applyFill="1" applyAlignment="1"/>
    <xf numFmtId="167" fontId="18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21" fillId="2" borderId="0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167" fontId="22" fillId="2" borderId="2" xfId="0" applyNumberFormat="1" applyFont="1" applyFill="1" applyBorder="1" applyAlignment="1">
      <alignment horizontal="center" vertical="center" wrapText="1"/>
    </xf>
    <xf numFmtId="9" fontId="22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12" xfId="0" applyFont="1" applyFill="1" applyBorder="1"/>
    <xf numFmtId="0" fontId="8" fillId="2" borderId="12" xfId="0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2" borderId="2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0" fontId="24" fillId="0" borderId="0" xfId="0" applyFont="1"/>
    <xf numFmtId="0" fontId="22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24" fillId="2" borderId="0" xfId="0" applyFont="1" applyFill="1"/>
    <xf numFmtId="2" fontId="11" fillId="2" borderId="15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2" borderId="0" xfId="0" applyFont="1" applyFill="1"/>
    <xf numFmtId="0" fontId="25" fillId="2" borderId="2" xfId="0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 vertical="top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left" vertical="top"/>
    </xf>
    <xf numFmtId="1" fontId="11" fillId="2" borderId="2" xfId="0" applyNumberFormat="1" applyFont="1" applyFill="1" applyBorder="1" applyAlignment="1">
      <alignment horizontal="center"/>
    </xf>
    <xf numFmtId="0" fontId="11" fillId="2" borderId="4" xfId="0" applyFont="1" applyFill="1" applyBorder="1"/>
    <xf numFmtId="49" fontId="11" fillId="2" borderId="4" xfId="0" applyNumberFormat="1" applyFont="1" applyFill="1" applyBorder="1" applyAlignment="1">
      <alignment horizontal="left" vertical="top"/>
    </xf>
    <xf numFmtId="1" fontId="11" fillId="2" borderId="4" xfId="3" applyNumberFormat="1" applyFont="1" applyFill="1" applyBorder="1" applyAlignment="1">
      <alignment horizontal="center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right" vertical="top"/>
    </xf>
    <xf numFmtId="166" fontId="10" fillId="2" borderId="3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5" fillId="3" borderId="0" xfId="0" applyFont="1" applyFill="1"/>
    <xf numFmtId="49" fontId="11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/>
    <xf numFmtId="0" fontId="26" fillId="2" borderId="2" xfId="0" applyNumberFormat="1" applyFont="1" applyFill="1" applyBorder="1" applyAlignment="1">
      <alignment horizontal="center"/>
    </xf>
    <xf numFmtId="2" fontId="26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horizontal="right" vertical="top"/>
    </xf>
    <xf numFmtId="0" fontId="27" fillId="2" borderId="0" xfId="0" applyFont="1" applyFill="1"/>
    <xf numFmtId="2" fontId="26" fillId="2" borderId="4" xfId="0" applyNumberFormat="1" applyFont="1" applyFill="1" applyBorder="1" applyAlignment="1">
      <alignment horizontal="center"/>
    </xf>
    <xf numFmtId="0" fontId="26" fillId="2" borderId="4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5" fillId="2" borderId="0" xfId="0" applyFont="1" applyFill="1"/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/>
    </xf>
    <xf numFmtId="2" fontId="22" fillId="2" borderId="15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1" fontId="11" fillId="2" borderId="12" xfId="3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vertical="top"/>
    </xf>
    <xf numFmtId="49" fontId="11" fillId="2" borderId="2" xfId="0" applyNumberFormat="1" applyFont="1" applyFill="1" applyBorder="1" applyAlignment="1">
      <alignment vertical="center"/>
    </xf>
    <xf numFmtId="0" fontId="27" fillId="2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" fontId="2" fillId="2" borderId="5" xfId="3" applyNumberFormat="1" applyFont="1" applyFill="1" applyBorder="1" applyAlignment="1">
      <alignment horizontal="center"/>
    </xf>
    <xf numFmtId="1" fontId="2" fillId="2" borderId="10" xfId="3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3" fillId="2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/>
    </xf>
    <xf numFmtId="166" fontId="10" fillId="2" borderId="16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0" fillId="2" borderId="5" xfId="3" applyNumberFormat="1" applyFont="1" applyFill="1" applyBorder="1" applyAlignment="1">
      <alignment horizontal="center"/>
    </xf>
    <xf numFmtId="1" fontId="10" fillId="2" borderId="10" xfId="3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2" borderId="0" xfId="2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" fontId="10" fillId="2" borderId="13" xfId="3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8" fontId="11" fillId="2" borderId="2" xfId="0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166" fontId="10" fillId="2" borderId="8" xfId="0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3"/>
  <sheetViews>
    <sheetView tabSelected="1" zoomScaleNormal="100" workbookViewId="0">
      <selection activeCell="K101" sqref="K101"/>
    </sheetView>
  </sheetViews>
  <sheetFormatPr baseColWidth="10" defaultRowHeight="15" x14ac:dyDescent="0.25"/>
  <cols>
    <col min="1" max="1" width="3" customWidth="1"/>
    <col min="2" max="2" width="23.140625" customWidth="1"/>
    <col min="3" max="3" width="12.7109375" customWidth="1"/>
    <col min="4" max="4" width="6" customWidth="1"/>
    <col min="5" max="5" width="11.140625" customWidth="1"/>
    <col min="6" max="6" width="10.42578125" customWidth="1"/>
    <col min="7" max="7" width="9.140625" customWidth="1"/>
    <col min="8" max="8" width="7.42578125" customWidth="1"/>
    <col min="9" max="9" width="15.42578125" customWidth="1"/>
    <col min="10" max="10" width="11.5703125" customWidth="1"/>
  </cols>
  <sheetData>
    <row r="1" spans="1:10" x14ac:dyDescent="0.25">
      <c r="A1" s="221" t="s">
        <v>16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221" t="s">
        <v>269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221" t="s">
        <v>21</v>
      </c>
      <c r="B4" s="221"/>
      <c r="C4" s="221"/>
      <c r="D4" s="221"/>
      <c r="E4" s="221"/>
      <c r="F4" s="221"/>
      <c r="G4" s="221"/>
      <c r="H4" s="221"/>
      <c r="I4" s="221"/>
      <c r="J4" s="221"/>
    </row>
    <row r="6" spans="1:10" ht="33.75" x14ac:dyDescent="0.25">
      <c r="A6" s="82" t="s">
        <v>7</v>
      </c>
      <c r="B6" s="82" t="s">
        <v>6</v>
      </c>
      <c r="C6" s="83" t="s">
        <v>502</v>
      </c>
      <c r="D6" s="83" t="s">
        <v>5</v>
      </c>
      <c r="E6" s="84" t="s">
        <v>4</v>
      </c>
      <c r="F6" s="85" t="s">
        <v>18</v>
      </c>
      <c r="G6" s="85" t="s">
        <v>259</v>
      </c>
      <c r="H6" s="86" t="s">
        <v>3</v>
      </c>
      <c r="I6" s="83" t="s">
        <v>12</v>
      </c>
      <c r="J6" s="83" t="s">
        <v>1</v>
      </c>
    </row>
    <row r="7" spans="1:10" x14ac:dyDescent="0.25">
      <c r="A7" s="90">
        <v>1</v>
      </c>
      <c r="B7" s="91" t="s">
        <v>28</v>
      </c>
      <c r="C7" s="91" t="s">
        <v>20</v>
      </c>
      <c r="D7" s="92" t="s">
        <v>194</v>
      </c>
      <c r="E7" s="91" t="s">
        <v>29</v>
      </c>
      <c r="F7" s="92">
        <v>17.54</v>
      </c>
      <c r="G7" s="92">
        <v>74151945</v>
      </c>
      <c r="H7" s="90">
        <v>50</v>
      </c>
      <c r="I7" s="93">
        <f>H7*260/100</f>
        <v>130</v>
      </c>
      <c r="J7" s="93">
        <f t="shared" ref="J7:J38" si="0">I7*4</f>
        <v>520</v>
      </c>
    </row>
    <row r="8" spans="1:10" x14ac:dyDescent="0.25">
      <c r="A8" s="90">
        <v>2</v>
      </c>
      <c r="B8" s="91" t="s">
        <v>130</v>
      </c>
      <c r="C8" s="91" t="s">
        <v>20</v>
      </c>
      <c r="D8" s="92" t="s">
        <v>66</v>
      </c>
      <c r="E8" s="91" t="s">
        <v>115</v>
      </c>
      <c r="F8" s="92">
        <v>16.690000000000001</v>
      </c>
      <c r="G8" s="92">
        <v>45920052</v>
      </c>
      <c r="H8" s="90">
        <v>25</v>
      </c>
      <c r="I8" s="93">
        <f>H8*290/100</f>
        <v>72.5</v>
      </c>
      <c r="J8" s="93">
        <f t="shared" si="0"/>
        <v>290</v>
      </c>
    </row>
    <row r="9" spans="1:10" x14ac:dyDescent="0.25">
      <c r="A9" s="94">
        <v>3</v>
      </c>
      <c r="B9" s="95" t="s">
        <v>124</v>
      </c>
      <c r="C9" s="95" t="s">
        <v>20</v>
      </c>
      <c r="D9" s="96" t="s">
        <v>50</v>
      </c>
      <c r="E9" s="95" t="s">
        <v>52</v>
      </c>
      <c r="F9" s="96">
        <v>16.510000000000002</v>
      </c>
      <c r="G9" s="96">
        <v>77429970</v>
      </c>
      <c r="H9" s="94">
        <v>25</v>
      </c>
      <c r="I9" s="97">
        <f t="shared" ref="I9:I16" si="1">H9*290/100</f>
        <v>72.5</v>
      </c>
      <c r="J9" s="97">
        <f t="shared" si="0"/>
        <v>290</v>
      </c>
    </row>
    <row r="10" spans="1:10" x14ac:dyDescent="0.25">
      <c r="A10" s="90">
        <v>4</v>
      </c>
      <c r="B10" s="91" t="s">
        <v>127</v>
      </c>
      <c r="C10" s="91" t="s">
        <v>20</v>
      </c>
      <c r="D10" s="92" t="s">
        <v>66</v>
      </c>
      <c r="E10" s="91" t="s">
        <v>113</v>
      </c>
      <c r="F10" s="92">
        <v>16.489999999999998</v>
      </c>
      <c r="G10" s="92">
        <v>72740720</v>
      </c>
      <c r="H10" s="90">
        <v>25</v>
      </c>
      <c r="I10" s="93">
        <f t="shared" si="1"/>
        <v>72.5</v>
      </c>
      <c r="J10" s="93">
        <f t="shared" si="0"/>
        <v>290</v>
      </c>
    </row>
    <row r="11" spans="1:10" x14ac:dyDescent="0.25">
      <c r="A11" s="90">
        <v>5</v>
      </c>
      <c r="B11" s="91" t="s">
        <v>123</v>
      </c>
      <c r="C11" s="91" t="s">
        <v>101</v>
      </c>
      <c r="D11" s="92" t="s">
        <v>50</v>
      </c>
      <c r="E11" s="91" t="s">
        <v>51</v>
      </c>
      <c r="F11" s="92">
        <v>16.45</v>
      </c>
      <c r="G11" s="92">
        <v>72935779</v>
      </c>
      <c r="H11" s="90">
        <v>25</v>
      </c>
      <c r="I11" s="93">
        <f t="shared" si="1"/>
        <v>72.5</v>
      </c>
      <c r="J11" s="93">
        <f t="shared" si="0"/>
        <v>290</v>
      </c>
    </row>
    <row r="12" spans="1:10" x14ac:dyDescent="0.25">
      <c r="A12" s="94">
        <v>6</v>
      </c>
      <c r="B12" s="91" t="s">
        <v>196</v>
      </c>
      <c r="C12" s="91" t="s">
        <v>20</v>
      </c>
      <c r="D12" s="92" t="s">
        <v>50</v>
      </c>
      <c r="E12" s="91" t="s">
        <v>195</v>
      </c>
      <c r="F12" s="98">
        <v>16.41</v>
      </c>
      <c r="G12" s="92">
        <v>72089953</v>
      </c>
      <c r="H12" s="90">
        <v>25</v>
      </c>
      <c r="I12" s="93">
        <f t="shared" si="1"/>
        <v>72.5</v>
      </c>
      <c r="J12" s="93">
        <f t="shared" si="0"/>
        <v>290</v>
      </c>
    </row>
    <row r="13" spans="1:10" x14ac:dyDescent="0.25">
      <c r="A13" s="90">
        <v>7</v>
      </c>
      <c r="B13" s="99" t="s">
        <v>129</v>
      </c>
      <c r="C13" s="99" t="s">
        <v>101</v>
      </c>
      <c r="D13" s="90" t="s">
        <v>66</v>
      </c>
      <c r="E13" s="99" t="s">
        <v>82</v>
      </c>
      <c r="F13" s="90">
        <v>16.07</v>
      </c>
      <c r="G13" s="90">
        <v>71315068</v>
      </c>
      <c r="H13" s="90">
        <v>25</v>
      </c>
      <c r="I13" s="93">
        <f t="shared" si="1"/>
        <v>72.5</v>
      </c>
      <c r="J13" s="93">
        <f t="shared" si="0"/>
        <v>290</v>
      </c>
    </row>
    <row r="14" spans="1:10" x14ac:dyDescent="0.25">
      <c r="A14" s="90">
        <v>8</v>
      </c>
      <c r="B14" s="91" t="s">
        <v>126</v>
      </c>
      <c r="C14" s="91" t="s">
        <v>111</v>
      </c>
      <c r="D14" s="92" t="s">
        <v>50</v>
      </c>
      <c r="E14" s="91" t="s">
        <v>112</v>
      </c>
      <c r="F14" s="92">
        <v>16.059999999999999</v>
      </c>
      <c r="G14" s="92">
        <v>46614575</v>
      </c>
      <c r="H14" s="90">
        <v>25</v>
      </c>
      <c r="I14" s="93">
        <f t="shared" si="1"/>
        <v>72.5</v>
      </c>
      <c r="J14" s="93">
        <f t="shared" si="0"/>
        <v>290</v>
      </c>
    </row>
    <row r="15" spans="1:10" x14ac:dyDescent="0.25">
      <c r="A15" s="94">
        <v>9</v>
      </c>
      <c r="B15" s="99" t="s">
        <v>128</v>
      </c>
      <c r="C15" s="99" t="s">
        <v>20</v>
      </c>
      <c r="D15" s="90" t="s">
        <v>66</v>
      </c>
      <c r="E15" s="99" t="s">
        <v>114</v>
      </c>
      <c r="F15" s="90">
        <v>16.05</v>
      </c>
      <c r="G15" s="90">
        <v>72489496</v>
      </c>
      <c r="H15" s="90">
        <v>25</v>
      </c>
      <c r="I15" s="93">
        <f t="shared" si="1"/>
        <v>72.5</v>
      </c>
      <c r="J15" s="93">
        <f t="shared" si="0"/>
        <v>290</v>
      </c>
    </row>
    <row r="16" spans="1:10" x14ac:dyDescent="0.25">
      <c r="A16" s="90">
        <v>10</v>
      </c>
      <c r="B16" s="91" t="s">
        <v>109</v>
      </c>
      <c r="C16" s="91" t="s">
        <v>20</v>
      </c>
      <c r="D16" s="92" t="s">
        <v>25</v>
      </c>
      <c r="E16" s="91" t="s">
        <v>110</v>
      </c>
      <c r="F16" s="92">
        <v>15.93</v>
      </c>
      <c r="G16" s="92">
        <v>47071756</v>
      </c>
      <c r="H16" s="90">
        <v>15</v>
      </c>
      <c r="I16" s="93">
        <f t="shared" si="1"/>
        <v>43.5</v>
      </c>
      <c r="J16" s="93">
        <f t="shared" si="0"/>
        <v>174</v>
      </c>
    </row>
    <row r="17" spans="1:10" x14ac:dyDescent="0.25">
      <c r="A17" s="90">
        <v>11</v>
      </c>
      <c r="B17" s="95" t="s">
        <v>32</v>
      </c>
      <c r="C17" s="95" t="s">
        <v>20</v>
      </c>
      <c r="D17" s="96" t="s">
        <v>270</v>
      </c>
      <c r="E17" s="95" t="s">
        <v>33</v>
      </c>
      <c r="F17" s="96">
        <v>15.92</v>
      </c>
      <c r="G17" s="96">
        <v>43761195</v>
      </c>
      <c r="H17" s="90">
        <v>15</v>
      </c>
      <c r="I17" s="97">
        <f>H17*260/100</f>
        <v>39</v>
      </c>
      <c r="J17" s="97">
        <f t="shared" si="0"/>
        <v>156</v>
      </c>
    </row>
    <row r="18" spans="1:10" x14ac:dyDescent="0.25">
      <c r="A18" s="94">
        <v>12</v>
      </c>
      <c r="B18" s="91" t="s">
        <v>53</v>
      </c>
      <c r="C18" s="91" t="s">
        <v>20</v>
      </c>
      <c r="D18" s="92" t="s">
        <v>270</v>
      </c>
      <c r="E18" s="91" t="s">
        <v>54</v>
      </c>
      <c r="F18" s="98">
        <v>15.88</v>
      </c>
      <c r="G18" s="100">
        <v>71221146</v>
      </c>
      <c r="H18" s="90">
        <v>15</v>
      </c>
      <c r="I18" s="93">
        <f>H18*260/100</f>
        <v>39</v>
      </c>
      <c r="J18" s="93">
        <f t="shared" si="0"/>
        <v>156</v>
      </c>
    </row>
    <row r="19" spans="1:10" x14ac:dyDescent="0.25">
      <c r="A19" s="90">
        <v>13</v>
      </c>
      <c r="B19" s="91" t="s">
        <v>121</v>
      </c>
      <c r="C19" s="91" t="s">
        <v>22</v>
      </c>
      <c r="D19" s="92" t="s">
        <v>25</v>
      </c>
      <c r="E19" s="91" t="s">
        <v>81</v>
      </c>
      <c r="F19" s="92">
        <v>15.85</v>
      </c>
      <c r="G19" s="92">
        <v>72351275</v>
      </c>
      <c r="H19" s="90">
        <v>15</v>
      </c>
      <c r="I19" s="93">
        <f>H19*290/100</f>
        <v>43.5</v>
      </c>
      <c r="J19" s="93">
        <f t="shared" si="0"/>
        <v>174</v>
      </c>
    </row>
    <row r="20" spans="1:10" x14ac:dyDescent="0.25">
      <c r="A20" s="90">
        <v>14</v>
      </c>
      <c r="B20" s="91" t="s">
        <v>197</v>
      </c>
      <c r="C20" s="91" t="s">
        <v>20</v>
      </c>
      <c r="D20" s="92" t="s">
        <v>270</v>
      </c>
      <c r="E20" s="91" t="s">
        <v>198</v>
      </c>
      <c r="F20" s="92">
        <v>15.74</v>
      </c>
      <c r="G20" s="92">
        <v>45038765</v>
      </c>
      <c r="H20" s="90">
        <v>15</v>
      </c>
      <c r="I20" s="93">
        <f>H20*260/100</f>
        <v>39</v>
      </c>
      <c r="J20" s="93">
        <f t="shared" si="0"/>
        <v>156</v>
      </c>
    </row>
    <row r="21" spans="1:10" x14ac:dyDescent="0.25">
      <c r="A21" s="94">
        <v>15</v>
      </c>
      <c r="B21" s="91" t="s">
        <v>125</v>
      </c>
      <c r="C21" s="91" t="s">
        <v>101</v>
      </c>
      <c r="D21" s="92" t="s">
        <v>66</v>
      </c>
      <c r="E21" s="91" t="s">
        <v>89</v>
      </c>
      <c r="F21" s="92">
        <v>15.59</v>
      </c>
      <c r="G21" s="92">
        <v>74761245</v>
      </c>
      <c r="H21" s="90">
        <v>15</v>
      </c>
      <c r="I21" s="93">
        <f>H21*290/100</f>
        <v>43.5</v>
      </c>
      <c r="J21" s="93">
        <f t="shared" si="0"/>
        <v>174</v>
      </c>
    </row>
    <row r="22" spans="1:10" x14ac:dyDescent="0.25">
      <c r="A22" s="90">
        <v>16</v>
      </c>
      <c r="B22" s="91" t="s">
        <v>35</v>
      </c>
      <c r="C22" s="91" t="s">
        <v>20</v>
      </c>
      <c r="D22" s="92" t="s">
        <v>50</v>
      </c>
      <c r="E22" s="91" t="s">
        <v>75</v>
      </c>
      <c r="F22" s="98">
        <v>15.58</v>
      </c>
      <c r="G22" s="100">
        <v>72774635</v>
      </c>
      <c r="H22" s="90">
        <v>15</v>
      </c>
      <c r="I22" s="93">
        <f>H22*290/100</f>
        <v>43.5</v>
      </c>
      <c r="J22" s="93">
        <f t="shared" si="0"/>
        <v>174</v>
      </c>
    </row>
    <row r="23" spans="1:10" x14ac:dyDescent="0.25">
      <c r="A23" s="90">
        <v>17</v>
      </c>
      <c r="B23" s="91" t="s">
        <v>271</v>
      </c>
      <c r="C23" s="91" t="s">
        <v>22</v>
      </c>
      <c r="D23" s="92" t="s">
        <v>66</v>
      </c>
      <c r="E23" s="91" t="s">
        <v>272</v>
      </c>
      <c r="F23" s="98">
        <v>15.55</v>
      </c>
      <c r="G23" s="100">
        <v>45239846</v>
      </c>
      <c r="H23" s="90">
        <v>15</v>
      </c>
      <c r="I23" s="93">
        <f>H23*290/100</f>
        <v>43.5</v>
      </c>
      <c r="J23" s="93">
        <f t="shared" si="0"/>
        <v>174</v>
      </c>
    </row>
    <row r="24" spans="1:10" x14ac:dyDescent="0.25">
      <c r="A24" s="94">
        <v>18</v>
      </c>
      <c r="B24" s="91" t="s">
        <v>273</v>
      </c>
      <c r="C24" s="91" t="s">
        <v>22</v>
      </c>
      <c r="D24" s="92" t="s">
        <v>66</v>
      </c>
      <c r="E24" s="91" t="s">
        <v>274</v>
      </c>
      <c r="F24" s="98">
        <v>15.52</v>
      </c>
      <c r="G24" s="100">
        <v>73653573</v>
      </c>
      <c r="H24" s="90">
        <v>15</v>
      </c>
      <c r="I24" s="93">
        <f>H24*290/100</f>
        <v>43.5</v>
      </c>
      <c r="J24" s="93">
        <f t="shared" si="0"/>
        <v>174</v>
      </c>
    </row>
    <row r="25" spans="1:10" x14ac:dyDescent="0.25">
      <c r="A25" s="90">
        <v>19</v>
      </c>
      <c r="B25" s="91" t="s">
        <v>133</v>
      </c>
      <c r="C25" s="91" t="s">
        <v>20</v>
      </c>
      <c r="D25" s="92" t="s">
        <v>270</v>
      </c>
      <c r="E25" s="91" t="s">
        <v>30</v>
      </c>
      <c r="F25" s="92">
        <v>15.39</v>
      </c>
      <c r="G25" s="100">
        <v>77816306</v>
      </c>
      <c r="H25" s="90">
        <v>15</v>
      </c>
      <c r="I25" s="93">
        <f>H25*260/100</f>
        <v>39</v>
      </c>
      <c r="J25" s="93">
        <f t="shared" si="0"/>
        <v>156</v>
      </c>
    </row>
    <row r="26" spans="1:10" x14ac:dyDescent="0.25">
      <c r="A26" s="90">
        <v>20</v>
      </c>
      <c r="B26" s="91" t="s">
        <v>138</v>
      </c>
      <c r="C26" s="91" t="s">
        <v>22</v>
      </c>
      <c r="D26" s="92" t="s">
        <v>25</v>
      </c>
      <c r="E26" s="91" t="s">
        <v>68</v>
      </c>
      <c r="F26" s="92">
        <v>15.33</v>
      </c>
      <c r="G26" s="100">
        <v>74068056</v>
      </c>
      <c r="H26" s="90">
        <v>15</v>
      </c>
      <c r="I26" s="93">
        <f>H26*290/100</f>
        <v>43.5</v>
      </c>
      <c r="J26" s="93">
        <f t="shared" si="0"/>
        <v>174</v>
      </c>
    </row>
    <row r="27" spans="1:10" x14ac:dyDescent="0.25">
      <c r="A27" s="94">
        <v>21</v>
      </c>
      <c r="B27" s="91" t="s">
        <v>135</v>
      </c>
      <c r="C27" s="91" t="s">
        <v>101</v>
      </c>
      <c r="D27" s="92" t="s">
        <v>25</v>
      </c>
      <c r="E27" s="91" t="s">
        <v>57</v>
      </c>
      <c r="F27" s="92">
        <v>15.29</v>
      </c>
      <c r="G27" s="100">
        <v>72724959</v>
      </c>
      <c r="H27" s="90">
        <v>15</v>
      </c>
      <c r="I27" s="93">
        <f>H27*290/100</f>
        <v>43.5</v>
      </c>
      <c r="J27" s="93">
        <f t="shared" si="0"/>
        <v>174</v>
      </c>
    </row>
    <row r="28" spans="1:10" x14ac:dyDescent="0.25">
      <c r="A28" s="90">
        <v>22</v>
      </c>
      <c r="B28" s="91" t="s">
        <v>214</v>
      </c>
      <c r="C28" s="91" t="s">
        <v>20</v>
      </c>
      <c r="D28" s="92" t="s">
        <v>275</v>
      </c>
      <c r="E28" s="101">
        <v>1720601001</v>
      </c>
      <c r="F28" s="92">
        <v>15.28</v>
      </c>
      <c r="G28" s="100">
        <v>71325478</v>
      </c>
      <c r="H28" s="90">
        <v>15</v>
      </c>
      <c r="I28" s="93">
        <f>H28*340/100</f>
        <v>51</v>
      </c>
      <c r="J28" s="93">
        <f t="shared" si="0"/>
        <v>204</v>
      </c>
    </row>
    <row r="29" spans="1:10" x14ac:dyDescent="0.25">
      <c r="A29" s="90">
        <v>23</v>
      </c>
      <c r="B29" s="91" t="s">
        <v>212</v>
      </c>
      <c r="C29" s="91" t="s">
        <v>20</v>
      </c>
      <c r="D29" s="92" t="s">
        <v>66</v>
      </c>
      <c r="E29" s="91" t="s">
        <v>213</v>
      </c>
      <c r="F29" s="98">
        <v>15.22</v>
      </c>
      <c r="G29" s="100">
        <v>73381595</v>
      </c>
      <c r="H29" s="90">
        <v>15</v>
      </c>
      <c r="I29" s="93">
        <f>H29*340/100</f>
        <v>51</v>
      </c>
      <c r="J29" s="93">
        <f t="shared" si="0"/>
        <v>204</v>
      </c>
    </row>
    <row r="30" spans="1:10" x14ac:dyDescent="0.25">
      <c r="A30" s="94">
        <v>24</v>
      </c>
      <c r="B30" s="101" t="s">
        <v>199</v>
      </c>
      <c r="C30" s="101" t="s">
        <v>101</v>
      </c>
      <c r="D30" s="92" t="s">
        <v>50</v>
      </c>
      <c r="E30" s="101" t="s">
        <v>200</v>
      </c>
      <c r="F30" s="92">
        <v>15.19</v>
      </c>
      <c r="G30" s="100">
        <v>72614992</v>
      </c>
      <c r="H30" s="90">
        <v>15</v>
      </c>
      <c r="I30" s="93">
        <f>H30*290/100</f>
        <v>43.5</v>
      </c>
      <c r="J30" s="93">
        <f t="shared" si="0"/>
        <v>174</v>
      </c>
    </row>
    <row r="31" spans="1:10" x14ac:dyDescent="0.25">
      <c r="A31" s="90">
        <v>25</v>
      </c>
      <c r="B31" s="91" t="s">
        <v>134</v>
      </c>
      <c r="C31" s="91" t="s">
        <v>101</v>
      </c>
      <c r="D31" s="92" t="s">
        <v>50</v>
      </c>
      <c r="E31" s="91" t="s">
        <v>36</v>
      </c>
      <c r="F31" s="98">
        <v>15.1</v>
      </c>
      <c r="G31" s="100">
        <v>70417299</v>
      </c>
      <c r="H31" s="90">
        <v>15</v>
      </c>
      <c r="I31" s="93">
        <f>H31*290/100</f>
        <v>43.5</v>
      </c>
      <c r="J31" s="93">
        <f t="shared" si="0"/>
        <v>174</v>
      </c>
    </row>
    <row r="32" spans="1:10" x14ac:dyDescent="0.25">
      <c r="A32" s="90">
        <v>26</v>
      </c>
      <c r="B32" s="102" t="s">
        <v>137</v>
      </c>
      <c r="C32" s="102" t="s">
        <v>20</v>
      </c>
      <c r="D32" s="103" t="s">
        <v>50</v>
      </c>
      <c r="E32" s="102" t="s">
        <v>69</v>
      </c>
      <c r="F32" s="103">
        <v>15.06</v>
      </c>
      <c r="G32" s="104">
        <v>72610739</v>
      </c>
      <c r="H32" s="90">
        <v>15</v>
      </c>
      <c r="I32" s="105">
        <f>H32*290/100</f>
        <v>43.5</v>
      </c>
      <c r="J32" s="105">
        <f t="shared" si="0"/>
        <v>174</v>
      </c>
    </row>
    <row r="33" spans="1:10" x14ac:dyDescent="0.25">
      <c r="A33" s="94">
        <v>27</v>
      </c>
      <c r="B33" s="91" t="s">
        <v>139</v>
      </c>
      <c r="C33" s="91" t="s">
        <v>22</v>
      </c>
      <c r="D33" s="92" t="s">
        <v>66</v>
      </c>
      <c r="E33" s="91" t="s">
        <v>116</v>
      </c>
      <c r="F33" s="92">
        <v>15.05</v>
      </c>
      <c r="G33" s="100">
        <v>74079598</v>
      </c>
      <c r="H33" s="90">
        <v>15</v>
      </c>
      <c r="I33" s="93">
        <f>H33*290/100</f>
        <v>43.5</v>
      </c>
      <c r="J33" s="93">
        <f t="shared" si="0"/>
        <v>174</v>
      </c>
    </row>
    <row r="34" spans="1:10" x14ac:dyDescent="0.25">
      <c r="A34" s="90">
        <v>28</v>
      </c>
      <c r="B34" s="91" t="s">
        <v>276</v>
      </c>
      <c r="C34" s="91" t="s">
        <v>22</v>
      </c>
      <c r="D34" s="92" t="s">
        <v>275</v>
      </c>
      <c r="E34" s="106" t="s">
        <v>277</v>
      </c>
      <c r="F34" s="98">
        <v>15</v>
      </c>
      <c r="G34" s="92">
        <v>70495419</v>
      </c>
      <c r="H34" s="90">
        <v>15</v>
      </c>
      <c r="I34" s="93">
        <f>H34*340/100</f>
        <v>51</v>
      </c>
      <c r="J34" s="93">
        <f t="shared" si="0"/>
        <v>204</v>
      </c>
    </row>
    <row r="35" spans="1:10" x14ac:dyDescent="0.25">
      <c r="A35" s="90">
        <v>29</v>
      </c>
      <c r="B35" s="91" t="s">
        <v>140</v>
      </c>
      <c r="C35" s="91" t="s">
        <v>20</v>
      </c>
      <c r="D35" s="92" t="s">
        <v>50</v>
      </c>
      <c r="E35" s="91" t="s">
        <v>117</v>
      </c>
      <c r="F35" s="92">
        <v>14.99</v>
      </c>
      <c r="G35" s="100">
        <v>4745607</v>
      </c>
      <c r="H35" s="90">
        <v>10</v>
      </c>
      <c r="I35" s="93">
        <f>H35*290/100</f>
        <v>29</v>
      </c>
      <c r="J35" s="93">
        <f t="shared" si="0"/>
        <v>116</v>
      </c>
    </row>
    <row r="36" spans="1:10" x14ac:dyDescent="0.25">
      <c r="A36" s="94">
        <v>30</v>
      </c>
      <c r="B36" s="91" t="s">
        <v>131</v>
      </c>
      <c r="C36" s="91" t="s">
        <v>101</v>
      </c>
      <c r="D36" s="92" t="s">
        <v>25</v>
      </c>
      <c r="E36" s="91" t="s">
        <v>56</v>
      </c>
      <c r="F36" s="92">
        <v>14.99</v>
      </c>
      <c r="G36" s="100">
        <v>72858877</v>
      </c>
      <c r="H36" s="90">
        <v>10</v>
      </c>
      <c r="I36" s="93">
        <f>H36*290/100</f>
        <v>29</v>
      </c>
      <c r="J36" s="93">
        <f t="shared" si="0"/>
        <v>116</v>
      </c>
    </row>
    <row r="37" spans="1:10" x14ac:dyDescent="0.25">
      <c r="A37" s="90">
        <v>31</v>
      </c>
      <c r="B37" s="91" t="s">
        <v>217</v>
      </c>
      <c r="C37" s="91" t="s">
        <v>22</v>
      </c>
      <c r="D37" s="92" t="s">
        <v>25</v>
      </c>
      <c r="E37" s="91" t="s">
        <v>218</v>
      </c>
      <c r="F37" s="98">
        <v>14.9</v>
      </c>
      <c r="G37" s="100">
        <v>45486138</v>
      </c>
      <c r="H37" s="90">
        <v>10</v>
      </c>
      <c r="I37" s="93">
        <f>H37*290/100</f>
        <v>29</v>
      </c>
      <c r="J37" s="93">
        <f t="shared" si="0"/>
        <v>116</v>
      </c>
    </row>
    <row r="38" spans="1:10" x14ac:dyDescent="0.25">
      <c r="A38" s="90">
        <v>32</v>
      </c>
      <c r="B38" s="91" t="s">
        <v>136</v>
      </c>
      <c r="C38" s="91" t="s">
        <v>101</v>
      </c>
      <c r="D38" s="92" t="s">
        <v>25</v>
      </c>
      <c r="E38" s="91" t="s">
        <v>55</v>
      </c>
      <c r="F38" s="98">
        <v>14.89</v>
      </c>
      <c r="G38" s="100">
        <v>72489549</v>
      </c>
      <c r="H38" s="90">
        <v>10</v>
      </c>
      <c r="I38" s="93">
        <f>H38*290/100</f>
        <v>29</v>
      </c>
      <c r="J38" s="93">
        <f t="shared" si="0"/>
        <v>116</v>
      </c>
    </row>
    <row r="39" spans="1:10" x14ac:dyDescent="0.25">
      <c r="A39" s="94">
        <v>33</v>
      </c>
      <c r="B39" s="91" t="s">
        <v>278</v>
      </c>
      <c r="C39" s="91" t="s">
        <v>20</v>
      </c>
      <c r="D39" s="92" t="s">
        <v>275</v>
      </c>
      <c r="E39" s="91">
        <v>1720601064</v>
      </c>
      <c r="F39" s="98">
        <v>14.84</v>
      </c>
      <c r="G39" s="100">
        <v>71755264</v>
      </c>
      <c r="H39" s="90">
        <v>10</v>
      </c>
      <c r="I39" s="93">
        <f>H39*340/100</f>
        <v>34</v>
      </c>
      <c r="J39" s="93">
        <f t="shared" ref="J39:J64" si="2">I39*4</f>
        <v>136</v>
      </c>
    </row>
    <row r="40" spans="1:10" x14ac:dyDescent="0.25">
      <c r="A40" s="90">
        <v>34</v>
      </c>
      <c r="B40" s="91" t="s">
        <v>215</v>
      </c>
      <c r="C40" s="91" t="s">
        <v>22</v>
      </c>
      <c r="D40" s="92" t="s">
        <v>25</v>
      </c>
      <c r="E40" s="91" t="s">
        <v>216</v>
      </c>
      <c r="F40" s="92">
        <v>14.79</v>
      </c>
      <c r="G40" s="100">
        <v>47184019</v>
      </c>
      <c r="H40" s="90">
        <v>10</v>
      </c>
      <c r="I40" s="93">
        <f>H40*290/100</f>
        <v>29</v>
      </c>
      <c r="J40" s="93">
        <f t="shared" si="2"/>
        <v>116</v>
      </c>
    </row>
    <row r="41" spans="1:10" x14ac:dyDescent="0.25">
      <c r="A41" s="90">
        <v>35</v>
      </c>
      <c r="B41" s="91" t="s">
        <v>143</v>
      </c>
      <c r="C41" s="91" t="s">
        <v>22</v>
      </c>
      <c r="D41" s="92" t="s">
        <v>50</v>
      </c>
      <c r="E41" s="91" t="s">
        <v>38</v>
      </c>
      <c r="F41" s="92">
        <v>14.75</v>
      </c>
      <c r="G41" s="100">
        <v>71821185</v>
      </c>
      <c r="H41" s="90">
        <v>10</v>
      </c>
      <c r="I41" s="93">
        <f>H41*290/100</f>
        <v>29</v>
      </c>
      <c r="J41" s="93">
        <f t="shared" si="2"/>
        <v>116</v>
      </c>
    </row>
    <row r="42" spans="1:10" x14ac:dyDescent="0.25">
      <c r="A42" s="94">
        <v>36</v>
      </c>
      <c r="B42" s="91" t="s">
        <v>141</v>
      </c>
      <c r="C42" s="91" t="s">
        <v>20</v>
      </c>
      <c r="D42" s="92" t="s">
        <v>50</v>
      </c>
      <c r="E42" s="91" t="s">
        <v>118</v>
      </c>
      <c r="F42" s="98">
        <v>14.73</v>
      </c>
      <c r="G42" s="100">
        <v>73185523</v>
      </c>
      <c r="H42" s="90">
        <v>10</v>
      </c>
      <c r="I42" s="93">
        <f>H42*290/100</f>
        <v>29</v>
      </c>
      <c r="J42" s="93">
        <f t="shared" si="2"/>
        <v>116</v>
      </c>
    </row>
    <row r="43" spans="1:10" x14ac:dyDescent="0.25">
      <c r="A43" s="90">
        <v>37</v>
      </c>
      <c r="B43" s="91" t="s">
        <v>122</v>
      </c>
      <c r="C43" s="91" t="s">
        <v>22</v>
      </c>
      <c r="D43" s="92" t="s">
        <v>66</v>
      </c>
      <c r="E43" s="91" t="s">
        <v>83</v>
      </c>
      <c r="F43" s="92">
        <v>14.67</v>
      </c>
      <c r="G43" s="100">
        <v>75621963</v>
      </c>
      <c r="H43" s="90">
        <v>10</v>
      </c>
      <c r="I43" s="93">
        <f>H43*290/100</f>
        <v>29</v>
      </c>
      <c r="J43" s="93">
        <f t="shared" si="2"/>
        <v>116</v>
      </c>
    </row>
    <row r="44" spans="1:10" x14ac:dyDescent="0.25">
      <c r="A44" s="90">
        <v>38</v>
      </c>
      <c r="B44" s="107" t="s">
        <v>192</v>
      </c>
      <c r="C44" s="107" t="s">
        <v>101</v>
      </c>
      <c r="D44" s="90" t="s">
        <v>50</v>
      </c>
      <c r="E44" s="91" t="s">
        <v>193</v>
      </c>
      <c r="F44" s="92">
        <v>14.67</v>
      </c>
      <c r="G44" s="100">
        <v>44234668</v>
      </c>
      <c r="H44" s="90">
        <v>10</v>
      </c>
      <c r="I44" s="93">
        <f>H44*290/100</f>
        <v>29</v>
      </c>
      <c r="J44" s="93">
        <f t="shared" si="2"/>
        <v>116</v>
      </c>
    </row>
    <row r="45" spans="1:10" x14ac:dyDescent="0.25">
      <c r="A45" s="94">
        <v>39</v>
      </c>
      <c r="B45" s="91" t="s">
        <v>144</v>
      </c>
      <c r="C45" s="91" t="s">
        <v>20</v>
      </c>
      <c r="D45" s="92" t="s">
        <v>270</v>
      </c>
      <c r="E45" s="91" t="s">
        <v>84</v>
      </c>
      <c r="F45" s="92">
        <v>14.67</v>
      </c>
      <c r="G45" s="100">
        <v>72883023</v>
      </c>
      <c r="H45" s="90">
        <v>10</v>
      </c>
      <c r="I45" s="93">
        <f>H45*260/100</f>
        <v>26</v>
      </c>
      <c r="J45" s="93">
        <f t="shared" si="2"/>
        <v>104</v>
      </c>
    </row>
    <row r="46" spans="1:10" x14ac:dyDescent="0.25">
      <c r="A46" s="90">
        <v>40</v>
      </c>
      <c r="B46" s="99" t="s">
        <v>142</v>
      </c>
      <c r="C46" s="99" t="s">
        <v>499</v>
      </c>
      <c r="D46" s="90" t="s">
        <v>50</v>
      </c>
      <c r="E46" s="99" t="s">
        <v>67</v>
      </c>
      <c r="F46" s="90">
        <v>14.66</v>
      </c>
      <c r="G46" s="108">
        <v>71029886</v>
      </c>
      <c r="H46" s="90">
        <v>10</v>
      </c>
      <c r="I46" s="93">
        <f t="shared" ref="I46:I51" si="3">H46*290/100</f>
        <v>29</v>
      </c>
      <c r="J46" s="93">
        <f t="shared" si="2"/>
        <v>116</v>
      </c>
    </row>
    <row r="47" spans="1:10" x14ac:dyDescent="0.25">
      <c r="A47" s="90">
        <v>41</v>
      </c>
      <c r="B47" s="91" t="s">
        <v>132</v>
      </c>
      <c r="C47" s="91" t="s">
        <v>102</v>
      </c>
      <c r="D47" s="92" t="s">
        <v>66</v>
      </c>
      <c r="E47" s="91" t="s">
        <v>90</v>
      </c>
      <c r="F47" s="92">
        <v>14.58</v>
      </c>
      <c r="G47" s="100">
        <v>71990166</v>
      </c>
      <c r="H47" s="90">
        <v>10</v>
      </c>
      <c r="I47" s="93">
        <f t="shared" si="3"/>
        <v>29</v>
      </c>
      <c r="J47" s="93">
        <f t="shared" si="2"/>
        <v>116</v>
      </c>
    </row>
    <row r="48" spans="1:10" x14ac:dyDescent="0.25">
      <c r="A48" s="94">
        <v>42</v>
      </c>
      <c r="B48" s="91" t="s">
        <v>279</v>
      </c>
      <c r="C48" s="91" t="s">
        <v>20</v>
      </c>
      <c r="D48" s="92" t="s">
        <v>66</v>
      </c>
      <c r="E48" s="91" t="s">
        <v>280</v>
      </c>
      <c r="F48" s="92">
        <v>14.55</v>
      </c>
      <c r="G48" s="100">
        <v>73021061</v>
      </c>
      <c r="H48" s="90">
        <v>10</v>
      </c>
      <c r="I48" s="93">
        <f t="shared" si="3"/>
        <v>29</v>
      </c>
      <c r="J48" s="93">
        <f t="shared" si="2"/>
        <v>116</v>
      </c>
    </row>
    <row r="49" spans="1:10" x14ac:dyDescent="0.25">
      <c r="A49" s="90">
        <v>43</v>
      </c>
      <c r="B49" s="91" t="s">
        <v>201</v>
      </c>
      <c r="C49" s="91" t="s">
        <v>20</v>
      </c>
      <c r="D49" s="92" t="s">
        <v>50</v>
      </c>
      <c r="E49" s="101" t="s">
        <v>202</v>
      </c>
      <c r="F49" s="92">
        <v>14.45</v>
      </c>
      <c r="G49" s="100">
        <v>71990012</v>
      </c>
      <c r="H49" s="90">
        <v>10</v>
      </c>
      <c r="I49" s="93">
        <f t="shared" si="3"/>
        <v>29</v>
      </c>
      <c r="J49" s="93">
        <f t="shared" si="2"/>
        <v>116</v>
      </c>
    </row>
    <row r="50" spans="1:10" x14ac:dyDescent="0.25">
      <c r="A50" s="90">
        <v>44</v>
      </c>
      <c r="B50" s="91" t="s">
        <v>145</v>
      </c>
      <c r="C50" s="91" t="s">
        <v>101</v>
      </c>
      <c r="D50" s="92" t="s">
        <v>50</v>
      </c>
      <c r="E50" s="91" t="s">
        <v>39</v>
      </c>
      <c r="F50" s="92">
        <v>14.44</v>
      </c>
      <c r="G50" s="100">
        <v>75093429</v>
      </c>
      <c r="H50" s="90">
        <v>10</v>
      </c>
      <c r="I50" s="93">
        <f t="shared" si="3"/>
        <v>29</v>
      </c>
      <c r="J50" s="93">
        <f t="shared" si="2"/>
        <v>116</v>
      </c>
    </row>
    <row r="51" spans="1:10" x14ac:dyDescent="0.25">
      <c r="A51" s="94">
        <v>45</v>
      </c>
      <c r="B51" s="91" t="s">
        <v>147</v>
      </c>
      <c r="C51" s="91" t="s">
        <v>102</v>
      </c>
      <c r="D51" s="92" t="s">
        <v>66</v>
      </c>
      <c r="E51" s="91" t="s">
        <v>85</v>
      </c>
      <c r="F51" s="92">
        <v>14.23</v>
      </c>
      <c r="G51" s="100">
        <v>72259691</v>
      </c>
      <c r="H51" s="90">
        <v>10</v>
      </c>
      <c r="I51" s="93">
        <f t="shared" si="3"/>
        <v>29</v>
      </c>
      <c r="J51" s="93">
        <f t="shared" si="2"/>
        <v>116</v>
      </c>
    </row>
    <row r="52" spans="1:10" x14ac:dyDescent="0.25">
      <c r="A52" s="90">
        <v>46</v>
      </c>
      <c r="B52" s="91" t="s">
        <v>146</v>
      </c>
      <c r="C52" s="91" t="s">
        <v>20</v>
      </c>
      <c r="D52" s="92" t="s">
        <v>270</v>
      </c>
      <c r="E52" s="91" t="s">
        <v>31</v>
      </c>
      <c r="F52" s="98">
        <v>14.2</v>
      </c>
      <c r="G52" s="100">
        <v>47250086</v>
      </c>
      <c r="H52" s="90">
        <v>10</v>
      </c>
      <c r="I52" s="93">
        <f>H52*260/100</f>
        <v>26</v>
      </c>
      <c r="J52" s="93">
        <f t="shared" si="2"/>
        <v>104</v>
      </c>
    </row>
    <row r="53" spans="1:10" x14ac:dyDescent="0.25">
      <c r="A53" s="90">
        <v>47</v>
      </c>
      <c r="B53" s="99" t="s">
        <v>149</v>
      </c>
      <c r="C53" s="99" t="s">
        <v>101</v>
      </c>
      <c r="D53" s="90" t="s">
        <v>25</v>
      </c>
      <c r="E53" s="99" t="s">
        <v>119</v>
      </c>
      <c r="F53" s="90">
        <v>14.21</v>
      </c>
      <c r="G53" s="108">
        <v>72659098</v>
      </c>
      <c r="H53" s="90">
        <v>10</v>
      </c>
      <c r="I53" s="93">
        <f>H53*290/100</f>
        <v>29</v>
      </c>
      <c r="J53" s="93">
        <f t="shared" si="2"/>
        <v>116</v>
      </c>
    </row>
    <row r="54" spans="1:10" x14ac:dyDescent="0.25">
      <c r="A54" s="94">
        <v>48</v>
      </c>
      <c r="B54" s="91" t="s">
        <v>281</v>
      </c>
      <c r="C54" s="91" t="s">
        <v>20</v>
      </c>
      <c r="D54" s="92" t="s">
        <v>50</v>
      </c>
      <c r="E54" s="91" t="s">
        <v>37</v>
      </c>
      <c r="F54" s="92">
        <v>14.17</v>
      </c>
      <c r="G54" s="100">
        <v>72026554</v>
      </c>
      <c r="H54" s="90">
        <v>10</v>
      </c>
      <c r="I54" s="93">
        <f>H54*290/100</f>
        <v>29</v>
      </c>
      <c r="J54" s="93">
        <f t="shared" si="2"/>
        <v>116</v>
      </c>
    </row>
    <row r="55" spans="1:10" x14ac:dyDescent="0.25">
      <c r="A55" s="90">
        <v>49</v>
      </c>
      <c r="B55" s="91" t="s">
        <v>148</v>
      </c>
      <c r="C55" s="91" t="s">
        <v>20</v>
      </c>
      <c r="D55" s="92" t="s">
        <v>25</v>
      </c>
      <c r="E55" s="91" t="s">
        <v>47</v>
      </c>
      <c r="F55" s="92">
        <v>14.09</v>
      </c>
      <c r="G55" s="100">
        <v>75147893</v>
      </c>
      <c r="H55" s="90">
        <v>10</v>
      </c>
      <c r="I55" s="93">
        <f>H55*290/100</f>
        <v>29</v>
      </c>
      <c r="J55" s="93">
        <f t="shared" si="2"/>
        <v>116</v>
      </c>
    </row>
    <row r="56" spans="1:10" x14ac:dyDescent="0.25">
      <c r="A56" s="90">
        <v>50</v>
      </c>
      <c r="B56" s="91" t="s">
        <v>282</v>
      </c>
      <c r="C56" s="91" t="s">
        <v>499</v>
      </c>
      <c r="D56" s="92" t="s">
        <v>50</v>
      </c>
      <c r="E56" s="91" t="s">
        <v>283</v>
      </c>
      <c r="F56" s="92">
        <v>14.05</v>
      </c>
      <c r="G56" s="100">
        <v>76334234</v>
      </c>
      <c r="H56" s="90">
        <v>10</v>
      </c>
      <c r="I56" s="93">
        <f>H56*290/100</f>
        <v>29</v>
      </c>
      <c r="J56" s="93">
        <f t="shared" si="2"/>
        <v>116</v>
      </c>
    </row>
    <row r="57" spans="1:10" x14ac:dyDescent="0.25">
      <c r="A57" s="94">
        <v>51</v>
      </c>
      <c r="B57" s="91" t="s">
        <v>284</v>
      </c>
      <c r="C57" s="91" t="s">
        <v>20</v>
      </c>
      <c r="D57" s="92" t="s">
        <v>50</v>
      </c>
      <c r="E57" s="91" t="s">
        <v>285</v>
      </c>
      <c r="F57" s="92">
        <v>14.05</v>
      </c>
      <c r="G57" s="100">
        <v>43753930</v>
      </c>
      <c r="H57" s="90">
        <v>10</v>
      </c>
      <c r="I57" s="93">
        <f>H57*290/100</f>
        <v>29</v>
      </c>
      <c r="J57" s="93">
        <f t="shared" si="2"/>
        <v>116</v>
      </c>
    </row>
    <row r="58" spans="1:10" x14ac:dyDescent="0.25">
      <c r="A58" s="90">
        <v>52</v>
      </c>
      <c r="B58" s="91" t="s">
        <v>286</v>
      </c>
      <c r="C58" s="91" t="s">
        <v>20</v>
      </c>
      <c r="D58" s="92" t="s">
        <v>50</v>
      </c>
      <c r="E58" s="91" t="s">
        <v>287</v>
      </c>
      <c r="F58" s="98">
        <v>14</v>
      </c>
      <c r="G58" s="100">
        <v>72496463</v>
      </c>
      <c r="H58" s="90">
        <v>10</v>
      </c>
      <c r="I58" s="93">
        <f t="shared" ref="I58:I64" si="4">H58*290/100</f>
        <v>29</v>
      </c>
      <c r="J58" s="93">
        <f t="shared" si="2"/>
        <v>116</v>
      </c>
    </row>
    <row r="59" spans="1:10" x14ac:dyDescent="0.25">
      <c r="A59" s="90">
        <v>53</v>
      </c>
      <c r="B59" s="91" t="s">
        <v>203</v>
      </c>
      <c r="C59" s="91" t="s">
        <v>20</v>
      </c>
      <c r="D59" s="92" t="s">
        <v>25</v>
      </c>
      <c r="E59" s="91" t="s">
        <v>204</v>
      </c>
      <c r="F59" s="98">
        <v>13.9</v>
      </c>
      <c r="G59" s="100">
        <v>73001683</v>
      </c>
      <c r="H59" s="90">
        <v>10</v>
      </c>
      <c r="I59" s="93">
        <f t="shared" si="4"/>
        <v>29</v>
      </c>
      <c r="J59" s="93">
        <f t="shared" si="2"/>
        <v>116</v>
      </c>
    </row>
    <row r="60" spans="1:10" x14ac:dyDescent="0.25">
      <c r="A60" s="94">
        <v>54</v>
      </c>
      <c r="B60" s="91" t="s">
        <v>288</v>
      </c>
      <c r="C60" s="91" t="s">
        <v>101</v>
      </c>
      <c r="D60" s="92" t="s">
        <v>66</v>
      </c>
      <c r="E60" s="91" t="s">
        <v>289</v>
      </c>
      <c r="F60" s="92">
        <v>13.88</v>
      </c>
      <c r="G60" s="100">
        <v>72894064</v>
      </c>
      <c r="H60" s="90">
        <v>10</v>
      </c>
      <c r="I60" s="93">
        <f t="shared" si="4"/>
        <v>29</v>
      </c>
      <c r="J60" s="93">
        <f t="shared" si="2"/>
        <v>116</v>
      </c>
    </row>
    <row r="61" spans="1:10" x14ac:dyDescent="0.25">
      <c r="A61" s="90">
        <v>55</v>
      </c>
      <c r="B61" s="91" t="s">
        <v>405</v>
      </c>
      <c r="C61" s="91" t="s">
        <v>101</v>
      </c>
      <c r="D61" s="92" t="s">
        <v>50</v>
      </c>
      <c r="E61" s="91" t="s">
        <v>290</v>
      </c>
      <c r="F61" s="92">
        <v>13.76</v>
      </c>
      <c r="G61" s="100">
        <v>72240535</v>
      </c>
      <c r="H61" s="90">
        <v>10</v>
      </c>
      <c r="I61" s="93">
        <f t="shared" si="4"/>
        <v>29</v>
      </c>
      <c r="J61" s="93">
        <f t="shared" si="2"/>
        <v>116</v>
      </c>
    </row>
    <row r="62" spans="1:10" x14ac:dyDescent="0.25">
      <c r="A62" s="90">
        <v>56</v>
      </c>
      <c r="B62" s="91" t="s">
        <v>291</v>
      </c>
      <c r="C62" s="91" t="s">
        <v>102</v>
      </c>
      <c r="D62" s="92" t="s">
        <v>50</v>
      </c>
      <c r="E62" s="91" t="s">
        <v>292</v>
      </c>
      <c r="F62" s="92">
        <v>13.66</v>
      </c>
      <c r="G62" s="100">
        <v>72969076</v>
      </c>
      <c r="H62" s="90">
        <v>10</v>
      </c>
      <c r="I62" s="93">
        <f t="shared" si="4"/>
        <v>29</v>
      </c>
      <c r="J62" s="93">
        <f t="shared" si="2"/>
        <v>116</v>
      </c>
    </row>
    <row r="63" spans="1:10" x14ac:dyDescent="0.25">
      <c r="A63" s="94">
        <v>57</v>
      </c>
      <c r="B63" s="91" t="s">
        <v>293</v>
      </c>
      <c r="C63" s="91" t="s">
        <v>20</v>
      </c>
      <c r="D63" s="92" t="s">
        <v>50</v>
      </c>
      <c r="E63" s="91" t="s">
        <v>294</v>
      </c>
      <c r="F63" s="92">
        <v>13.59</v>
      </c>
      <c r="G63" s="100">
        <v>71978448</v>
      </c>
      <c r="H63" s="90">
        <v>10</v>
      </c>
      <c r="I63" s="93">
        <f t="shared" si="4"/>
        <v>29</v>
      </c>
      <c r="J63" s="93">
        <f t="shared" si="2"/>
        <v>116</v>
      </c>
    </row>
    <row r="64" spans="1:10" x14ac:dyDescent="0.25">
      <c r="A64" s="90">
        <v>58</v>
      </c>
      <c r="B64" s="91" t="s">
        <v>153</v>
      </c>
      <c r="C64" s="91" t="s">
        <v>20</v>
      </c>
      <c r="D64" s="92" t="s">
        <v>50</v>
      </c>
      <c r="E64" s="91" t="s">
        <v>120</v>
      </c>
      <c r="F64" s="98">
        <v>13.58</v>
      </c>
      <c r="G64" s="100">
        <v>73640372</v>
      </c>
      <c r="H64" s="90">
        <v>10</v>
      </c>
      <c r="I64" s="93">
        <f t="shared" si="4"/>
        <v>29</v>
      </c>
      <c r="J64" s="93">
        <f t="shared" si="2"/>
        <v>116</v>
      </c>
    </row>
    <row r="65" spans="1:10" x14ac:dyDescent="0.25">
      <c r="A65" s="90">
        <v>59</v>
      </c>
      <c r="B65" s="91" t="s">
        <v>295</v>
      </c>
      <c r="C65" s="91" t="s">
        <v>22</v>
      </c>
      <c r="D65" s="92" t="s">
        <v>50</v>
      </c>
      <c r="E65" s="91" t="s">
        <v>296</v>
      </c>
      <c r="F65" s="92">
        <v>13.56</v>
      </c>
      <c r="G65" s="100">
        <v>73185513</v>
      </c>
      <c r="H65" s="90">
        <v>10</v>
      </c>
      <c r="I65" s="93">
        <f t="shared" ref="I65" si="5">H65*290/100</f>
        <v>29</v>
      </c>
      <c r="J65" s="93">
        <f t="shared" ref="J65" si="6">I65*4</f>
        <v>116</v>
      </c>
    </row>
    <row r="66" spans="1:10" x14ac:dyDescent="0.25">
      <c r="A66" s="94">
        <v>60</v>
      </c>
      <c r="B66" s="91" t="s">
        <v>205</v>
      </c>
      <c r="C66" s="91" t="s">
        <v>22</v>
      </c>
      <c r="D66" s="92" t="s">
        <v>25</v>
      </c>
      <c r="E66" s="91" t="s">
        <v>206</v>
      </c>
      <c r="F66" s="98">
        <v>13.54</v>
      </c>
      <c r="G66" s="100">
        <v>77469367</v>
      </c>
      <c r="H66" s="90">
        <v>10</v>
      </c>
      <c r="I66" s="93">
        <f>H66*290/100</f>
        <v>29</v>
      </c>
      <c r="J66" s="93">
        <f t="shared" ref="J66:J79" si="7">I66*4</f>
        <v>116</v>
      </c>
    </row>
    <row r="67" spans="1:10" x14ac:dyDescent="0.25">
      <c r="A67" s="90">
        <v>61</v>
      </c>
      <c r="B67" s="91" t="s">
        <v>151</v>
      </c>
      <c r="C67" s="91" t="s">
        <v>20</v>
      </c>
      <c r="D67" s="92" t="s">
        <v>270</v>
      </c>
      <c r="E67" s="91" t="s">
        <v>40</v>
      </c>
      <c r="F67" s="98">
        <v>13.54</v>
      </c>
      <c r="G67" s="100">
        <v>72453588</v>
      </c>
      <c r="H67" s="90">
        <v>10</v>
      </c>
      <c r="I67" s="93">
        <f>H67*260/100</f>
        <v>26</v>
      </c>
      <c r="J67" s="93">
        <f t="shared" si="7"/>
        <v>104</v>
      </c>
    </row>
    <row r="68" spans="1:10" x14ac:dyDescent="0.25">
      <c r="A68" s="90">
        <v>62</v>
      </c>
      <c r="B68" s="91" t="s">
        <v>154</v>
      </c>
      <c r="C68" s="91" t="s">
        <v>20</v>
      </c>
      <c r="D68" s="92" t="s">
        <v>50</v>
      </c>
      <c r="E68" s="91" t="s">
        <v>73</v>
      </c>
      <c r="F68" s="98">
        <v>13.52</v>
      </c>
      <c r="G68" s="100">
        <v>76406104</v>
      </c>
      <c r="H68" s="90">
        <v>10</v>
      </c>
      <c r="I68" s="93">
        <f t="shared" ref="I68:I73" si="8">H68*290/100</f>
        <v>29</v>
      </c>
      <c r="J68" s="93">
        <f t="shared" si="7"/>
        <v>116</v>
      </c>
    </row>
    <row r="69" spans="1:10" x14ac:dyDescent="0.25">
      <c r="A69" s="94">
        <v>63</v>
      </c>
      <c r="B69" s="91" t="s">
        <v>207</v>
      </c>
      <c r="C69" s="91" t="s">
        <v>22</v>
      </c>
      <c r="D69" s="92" t="s">
        <v>50</v>
      </c>
      <c r="E69" s="91" t="s">
        <v>208</v>
      </c>
      <c r="F69" s="98">
        <v>13.52</v>
      </c>
      <c r="G69" s="100">
        <v>71984622</v>
      </c>
      <c r="H69" s="90">
        <v>10</v>
      </c>
      <c r="I69" s="93">
        <f t="shared" si="8"/>
        <v>29</v>
      </c>
      <c r="J69" s="93">
        <f t="shared" si="7"/>
        <v>116</v>
      </c>
    </row>
    <row r="70" spans="1:10" x14ac:dyDescent="0.25">
      <c r="A70" s="90">
        <v>64</v>
      </c>
      <c r="B70" s="91" t="s">
        <v>353</v>
      </c>
      <c r="C70" s="91" t="s">
        <v>499</v>
      </c>
      <c r="D70" s="92" t="s">
        <v>66</v>
      </c>
      <c r="E70" s="91" t="s">
        <v>359</v>
      </c>
      <c r="F70" s="98">
        <v>13.52</v>
      </c>
      <c r="G70" s="100">
        <v>72453594</v>
      </c>
      <c r="H70" s="90">
        <v>10</v>
      </c>
      <c r="I70" s="93">
        <f t="shared" si="8"/>
        <v>29</v>
      </c>
      <c r="J70" s="93">
        <f t="shared" si="7"/>
        <v>116</v>
      </c>
    </row>
    <row r="71" spans="1:10" x14ac:dyDescent="0.25">
      <c r="A71" s="90">
        <v>65</v>
      </c>
      <c r="B71" s="91" t="s">
        <v>152</v>
      </c>
      <c r="C71" s="91" t="s">
        <v>20</v>
      </c>
      <c r="D71" s="92" t="s">
        <v>50</v>
      </c>
      <c r="E71" s="91" t="s">
        <v>87</v>
      </c>
      <c r="F71" s="98">
        <v>13.44</v>
      </c>
      <c r="G71" s="100">
        <v>70453545</v>
      </c>
      <c r="H71" s="90">
        <v>10</v>
      </c>
      <c r="I71" s="93">
        <f t="shared" si="8"/>
        <v>29</v>
      </c>
      <c r="J71" s="93">
        <f t="shared" si="7"/>
        <v>116</v>
      </c>
    </row>
    <row r="72" spans="1:10" x14ac:dyDescent="0.25">
      <c r="A72" s="94">
        <v>66</v>
      </c>
      <c r="B72" s="91" t="s">
        <v>297</v>
      </c>
      <c r="C72" s="91" t="s">
        <v>22</v>
      </c>
      <c r="D72" s="92" t="s">
        <v>66</v>
      </c>
      <c r="E72" s="91" t="s">
        <v>298</v>
      </c>
      <c r="F72" s="92">
        <v>13.32</v>
      </c>
      <c r="G72" s="100">
        <v>48921083</v>
      </c>
      <c r="H72" s="90">
        <v>10</v>
      </c>
      <c r="I72" s="93">
        <f t="shared" si="8"/>
        <v>29</v>
      </c>
      <c r="J72" s="93">
        <f t="shared" si="7"/>
        <v>116</v>
      </c>
    </row>
    <row r="73" spans="1:10" x14ac:dyDescent="0.25">
      <c r="A73" s="90">
        <v>67</v>
      </c>
      <c r="B73" s="91" t="s">
        <v>299</v>
      </c>
      <c r="C73" s="91" t="s">
        <v>20</v>
      </c>
      <c r="D73" s="92" t="s">
        <v>50</v>
      </c>
      <c r="E73" s="91" t="s">
        <v>300</v>
      </c>
      <c r="F73" s="92">
        <v>13.32</v>
      </c>
      <c r="G73" s="100">
        <v>6388707</v>
      </c>
      <c r="H73" s="90">
        <v>10</v>
      </c>
      <c r="I73" s="93">
        <f t="shared" si="8"/>
        <v>29</v>
      </c>
      <c r="J73" s="93">
        <f t="shared" si="7"/>
        <v>116</v>
      </c>
    </row>
    <row r="74" spans="1:10" x14ac:dyDescent="0.25">
      <c r="A74" s="90">
        <v>68</v>
      </c>
      <c r="B74" s="91" t="s">
        <v>472</v>
      </c>
      <c r="C74" s="91" t="s">
        <v>499</v>
      </c>
      <c r="D74" s="92" t="s">
        <v>275</v>
      </c>
      <c r="E74" s="91" t="s">
        <v>301</v>
      </c>
      <c r="F74" s="92">
        <v>13.31</v>
      </c>
      <c r="G74" s="100">
        <v>72432052</v>
      </c>
      <c r="H74" s="90">
        <v>10</v>
      </c>
      <c r="I74" s="93">
        <f>H74*340/100</f>
        <v>34</v>
      </c>
      <c r="J74" s="93">
        <f t="shared" si="7"/>
        <v>136</v>
      </c>
    </row>
    <row r="75" spans="1:10" x14ac:dyDescent="0.25">
      <c r="A75" s="94">
        <v>69</v>
      </c>
      <c r="B75" s="91" t="s">
        <v>210</v>
      </c>
      <c r="C75" s="91" t="s">
        <v>500</v>
      </c>
      <c r="D75" s="92" t="s">
        <v>275</v>
      </c>
      <c r="E75" s="91" t="s">
        <v>211</v>
      </c>
      <c r="F75" s="98">
        <v>13.28</v>
      </c>
      <c r="G75" s="100">
        <v>72541909</v>
      </c>
      <c r="H75" s="90">
        <v>10</v>
      </c>
      <c r="I75" s="93">
        <f>H75*340/100</f>
        <v>34</v>
      </c>
      <c r="J75" s="93">
        <f t="shared" si="7"/>
        <v>136</v>
      </c>
    </row>
    <row r="76" spans="1:10" x14ac:dyDescent="0.25">
      <c r="A76" s="90">
        <v>70</v>
      </c>
      <c r="B76" s="91" t="s">
        <v>350</v>
      </c>
      <c r="C76" s="91" t="s">
        <v>20</v>
      </c>
      <c r="D76" s="92" t="s">
        <v>76</v>
      </c>
      <c r="E76" s="91" t="s">
        <v>358</v>
      </c>
      <c r="F76" s="98">
        <v>13.26</v>
      </c>
      <c r="G76" s="100">
        <v>70503879</v>
      </c>
      <c r="H76" s="90">
        <v>10</v>
      </c>
      <c r="I76" s="93">
        <f>H76*290/100</f>
        <v>29</v>
      </c>
      <c r="J76" s="93">
        <f t="shared" si="7"/>
        <v>116</v>
      </c>
    </row>
    <row r="77" spans="1:10" x14ac:dyDescent="0.25">
      <c r="A77" s="90">
        <v>71</v>
      </c>
      <c r="B77" s="91" t="s">
        <v>356</v>
      </c>
      <c r="C77" s="91" t="s">
        <v>500</v>
      </c>
      <c r="D77" s="92" t="s">
        <v>66</v>
      </c>
      <c r="E77" s="91" t="s">
        <v>357</v>
      </c>
      <c r="F77" s="98">
        <v>13.17</v>
      </c>
      <c r="G77" s="100">
        <v>76462130</v>
      </c>
      <c r="H77" s="90">
        <v>10</v>
      </c>
      <c r="I77" s="93">
        <f>H77*290/100</f>
        <v>29</v>
      </c>
      <c r="J77" s="93">
        <f t="shared" si="7"/>
        <v>116</v>
      </c>
    </row>
    <row r="78" spans="1:10" x14ac:dyDescent="0.25">
      <c r="A78" s="94">
        <v>72</v>
      </c>
      <c r="B78" s="91" t="s">
        <v>150</v>
      </c>
      <c r="C78" s="91" t="s">
        <v>499</v>
      </c>
      <c r="D78" s="92" t="s">
        <v>66</v>
      </c>
      <c r="E78" s="91" t="s">
        <v>86</v>
      </c>
      <c r="F78" s="98">
        <v>13.15</v>
      </c>
      <c r="G78" s="100">
        <v>72297315</v>
      </c>
      <c r="H78" s="90">
        <v>10</v>
      </c>
      <c r="I78" s="93">
        <f>H78*290/100</f>
        <v>29</v>
      </c>
      <c r="J78" s="93">
        <f t="shared" si="7"/>
        <v>116</v>
      </c>
    </row>
    <row r="79" spans="1:10" ht="15.75" thickBot="1" x14ac:dyDescent="0.3">
      <c r="A79" s="90">
        <v>73</v>
      </c>
      <c r="B79" s="91" t="s">
        <v>473</v>
      </c>
      <c r="C79" s="91" t="s">
        <v>500</v>
      </c>
      <c r="D79" s="92" t="s">
        <v>66</v>
      </c>
      <c r="E79" s="91" t="s">
        <v>209</v>
      </c>
      <c r="F79" s="92">
        <v>12.96</v>
      </c>
      <c r="G79" s="100">
        <v>75386959</v>
      </c>
      <c r="H79" s="90">
        <v>10</v>
      </c>
      <c r="I79" s="93">
        <f>H79*290/100</f>
        <v>29</v>
      </c>
      <c r="J79" s="93">
        <f t="shared" si="7"/>
        <v>116</v>
      </c>
    </row>
    <row r="80" spans="1:10" ht="15.75" thickBot="1" x14ac:dyDescent="0.3">
      <c r="A80" s="202" t="s">
        <v>490</v>
      </c>
      <c r="B80" s="202"/>
      <c r="C80" s="202"/>
      <c r="D80" s="202"/>
      <c r="E80" s="202"/>
      <c r="F80" s="202"/>
      <c r="G80" s="53"/>
      <c r="H80" s="210" t="s">
        <v>0</v>
      </c>
      <c r="I80" s="211"/>
      <c r="J80" s="109">
        <f>SUM(J7:J79)</f>
        <v>11408</v>
      </c>
    </row>
    <row r="81" spans="1:10" x14ac:dyDescent="0.25">
      <c r="A81" s="212" t="s">
        <v>263</v>
      </c>
      <c r="B81" s="212"/>
      <c r="C81" s="212"/>
      <c r="D81" s="212"/>
      <c r="E81" s="54"/>
      <c r="F81" s="53"/>
      <c r="G81" s="53"/>
      <c r="H81" s="69"/>
      <c r="I81" s="69"/>
      <c r="J81" s="110"/>
    </row>
    <row r="82" spans="1:10" x14ac:dyDescent="0.25">
      <c r="A82" s="124"/>
      <c r="B82" s="124"/>
      <c r="C82" s="124"/>
      <c r="D82" s="124"/>
      <c r="E82" s="54"/>
      <c r="F82" s="53"/>
      <c r="G82" s="53"/>
      <c r="H82" s="69"/>
      <c r="I82" s="69"/>
      <c r="J82" s="110"/>
    </row>
    <row r="83" spans="1:10" x14ac:dyDescent="0.25">
      <c r="A83" s="60"/>
      <c r="B83" s="60"/>
      <c r="C83" s="60"/>
      <c r="D83" s="60"/>
      <c r="E83" s="11"/>
      <c r="F83" s="12"/>
      <c r="G83" s="12"/>
      <c r="H83" s="36"/>
      <c r="I83" s="36"/>
      <c r="J83" s="13"/>
    </row>
    <row r="84" spans="1:10" ht="15" customHeight="1" x14ac:dyDescent="0.25">
      <c r="A84" s="200" t="s">
        <v>508</v>
      </c>
      <c r="B84" s="200"/>
      <c r="C84" s="200"/>
      <c r="D84" s="200"/>
      <c r="E84" s="200"/>
      <c r="F84" s="200"/>
      <c r="G84" s="200"/>
      <c r="H84" s="200"/>
      <c r="I84" s="200"/>
      <c r="J84" s="200"/>
    </row>
    <row r="85" spans="1:10" x14ac:dyDescent="0.25">
      <c r="A85" s="196" t="s">
        <v>507</v>
      </c>
      <c r="B85" s="196"/>
      <c r="C85" s="196"/>
      <c r="D85" s="196"/>
      <c r="E85" s="196"/>
      <c r="F85" s="196"/>
      <c r="G85" s="196"/>
      <c r="H85" s="196"/>
      <c r="I85" s="196"/>
      <c r="J85" s="13"/>
    </row>
    <row r="86" spans="1:10" x14ac:dyDescent="0.25">
      <c r="A86" s="65"/>
      <c r="B86" s="65"/>
      <c r="C86" s="65"/>
      <c r="D86" s="65"/>
      <c r="E86" s="45"/>
      <c r="F86" s="48"/>
      <c r="G86" s="48"/>
      <c r="H86" s="43"/>
      <c r="I86" s="46"/>
      <c r="J86" s="13"/>
    </row>
    <row r="87" spans="1:10" x14ac:dyDescent="0.25">
      <c r="A87" s="196" t="s">
        <v>21</v>
      </c>
      <c r="B87" s="196"/>
      <c r="C87" s="196"/>
      <c r="D87" s="196"/>
      <c r="E87" s="196"/>
      <c r="F87" s="196"/>
      <c r="G87" s="196"/>
      <c r="H87" s="196"/>
      <c r="I87" s="196"/>
      <c r="J87" s="13"/>
    </row>
    <row r="88" spans="1:10" x14ac:dyDescent="0.25">
      <c r="A88" s="9"/>
      <c r="B88" s="9"/>
      <c r="C88" s="12"/>
      <c r="D88" s="12"/>
      <c r="E88" s="11"/>
      <c r="F88" s="33"/>
      <c r="G88" s="33"/>
      <c r="H88" s="12"/>
      <c r="I88" s="67"/>
      <c r="J88" s="13"/>
    </row>
    <row r="89" spans="1:10" s="1" customFormat="1" ht="33.75" customHeight="1" x14ac:dyDescent="0.2">
      <c r="A89" s="82" t="s">
        <v>7</v>
      </c>
      <c r="B89" s="82" t="s">
        <v>6</v>
      </c>
      <c r="C89" s="83" t="s">
        <v>502</v>
      </c>
      <c r="D89" s="83" t="s">
        <v>5</v>
      </c>
      <c r="E89" s="83" t="s">
        <v>400</v>
      </c>
      <c r="F89" s="86" t="s">
        <v>3</v>
      </c>
      <c r="G89" s="112" t="s">
        <v>2</v>
      </c>
      <c r="H89" s="205" t="s">
        <v>1</v>
      </c>
      <c r="I89" s="205"/>
      <c r="J89" s="110"/>
    </row>
    <row r="90" spans="1:10" x14ac:dyDescent="0.25">
      <c r="A90" s="90">
        <v>1</v>
      </c>
      <c r="B90" s="99" t="s">
        <v>397</v>
      </c>
      <c r="C90" s="99" t="s">
        <v>501</v>
      </c>
      <c r="D90" s="90" t="s">
        <v>13</v>
      </c>
      <c r="E90" s="99" t="s">
        <v>403</v>
      </c>
      <c r="F90" s="90">
        <v>20</v>
      </c>
      <c r="G90" s="115">
        <f>F90*370/100</f>
        <v>74</v>
      </c>
      <c r="H90" s="206">
        <f t="shared" ref="H90" si="9">G90*4</f>
        <v>296</v>
      </c>
      <c r="I90" s="206"/>
      <c r="J90" s="13"/>
    </row>
    <row r="91" spans="1:10" s="59" customFormat="1" ht="15.75" thickBot="1" x14ac:dyDescent="0.3">
      <c r="A91" s="90">
        <v>2</v>
      </c>
      <c r="B91" s="99" t="s">
        <v>398</v>
      </c>
      <c r="C91" s="99" t="s">
        <v>501</v>
      </c>
      <c r="D91" s="90" t="s">
        <v>13</v>
      </c>
      <c r="E91" s="99" t="s">
        <v>404</v>
      </c>
      <c r="F91" s="90">
        <v>10</v>
      </c>
      <c r="G91" s="115">
        <f>F91*370/100</f>
        <v>37</v>
      </c>
      <c r="H91" s="206">
        <f t="shared" ref="H91" si="10">G91*4</f>
        <v>148</v>
      </c>
      <c r="I91" s="206"/>
      <c r="J91" s="13"/>
    </row>
    <row r="92" spans="1:10" ht="15.75" thickBot="1" x14ac:dyDescent="0.3">
      <c r="A92" s="201" t="s">
        <v>505</v>
      </c>
      <c r="B92" s="201"/>
      <c r="C92" s="201"/>
      <c r="D92" s="201"/>
      <c r="E92" s="201"/>
      <c r="F92" s="218" t="s">
        <v>0</v>
      </c>
      <c r="G92" s="225"/>
      <c r="H92" s="207">
        <f>SUM(H90:H91)</f>
        <v>444</v>
      </c>
      <c r="I92" s="207"/>
      <c r="J92" s="71"/>
    </row>
    <row r="93" spans="1:10" x14ac:dyDescent="0.25">
      <c r="A93" s="114" t="s">
        <v>506</v>
      </c>
      <c r="B93" s="114"/>
      <c r="C93" s="114"/>
      <c r="D93" s="114"/>
      <c r="E93" s="114"/>
      <c r="F93" s="14"/>
      <c r="G93" s="14"/>
      <c r="H93" s="13"/>
      <c r="J93" s="71"/>
    </row>
    <row r="94" spans="1:10" x14ac:dyDescent="0.25">
      <c r="A94" s="71"/>
      <c r="B94" s="71"/>
      <c r="C94" s="71"/>
      <c r="D94" s="71"/>
      <c r="E94" s="71"/>
      <c r="F94" s="14"/>
      <c r="G94" s="14"/>
      <c r="H94" s="13"/>
      <c r="J94" s="71"/>
    </row>
    <row r="95" spans="1:10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</row>
    <row r="96" spans="1:10" x14ac:dyDescent="0.25">
      <c r="A96" s="196" t="s">
        <v>264</v>
      </c>
      <c r="B96" s="196"/>
      <c r="C96" s="196"/>
      <c r="D96" s="196"/>
      <c r="E96" s="196"/>
      <c r="F96" s="196"/>
      <c r="G96" s="196"/>
      <c r="H96" s="196"/>
      <c r="I96" s="196"/>
      <c r="J96" s="71"/>
    </row>
    <row r="97" spans="1:10" x14ac:dyDescent="0.25">
      <c r="A97" s="196" t="s">
        <v>302</v>
      </c>
      <c r="B97" s="196"/>
      <c r="C97" s="196"/>
      <c r="D97" s="196"/>
      <c r="E97" s="196"/>
      <c r="F97" s="196"/>
      <c r="G97" s="196"/>
      <c r="H97" s="196"/>
      <c r="I97" s="196"/>
      <c r="J97" s="71"/>
    </row>
    <row r="98" spans="1:10" x14ac:dyDescent="0.25">
      <c r="A98" s="65"/>
      <c r="B98" s="65"/>
      <c r="C98" s="65"/>
      <c r="D98" s="65"/>
      <c r="E98" s="41"/>
      <c r="F98" s="65"/>
      <c r="G98" s="65"/>
      <c r="H98" s="65"/>
      <c r="I98" s="65"/>
      <c r="J98" s="71"/>
    </row>
    <row r="99" spans="1:10" x14ac:dyDescent="0.25">
      <c r="A99" s="199" t="s">
        <v>21</v>
      </c>
      <c r="B99" s="199"/>
      <c r="C99" s="199"/>
      <c r="D99" s="199"/>
      <c r="E99" s="199"/>
      <c r="F99" s="199"/>
      <c r="G99" s="199"/>
      <c r="H99" s="199"/>
      <c r="I99" s="199"/>
      <c r="J99" s="71"/>
    </row>
    <row r="100" spans="1:10" x14ac:dyDescent="0.25">
      <c r="A100" s="9"/>
      <c r="B100" s="9"/>
      <c r="C100" s="9"/>
      <c r="D100" s="9"/>
      <c r="E100" s="11"/>
      <c r="F100" s="9"/>
      <c r="G100" s="9"/>
      <c r="H100" s="12"/>
      <c r="I100" s="12"/>
      <c r="J100" s="71"/>
    </row>
    <row r="101" spans="1:10" ht="22.5" x14ac:dyDescent="0.25">
      <c r="A101" s="82" t="s">
        <v>7</v>
      </c>
      <c r="B101" s="82" t="s">
        <v>6</v>
      </c>
      <c r="C101" s="83" t="s">
        <v>502</v>
      </c>
      <c r="D101" s="83" t="s">
        <v>5</v>
      </c>
      <c r="E101" s="83" t="s">
        <v>4</v>
      </c>
      <c r="F101" s="119" t="s">
        <v>259</v>
      </c>
      <c r="G101" s="82" t="s">
        <v>3</v>
      </c>
      <c r="H101" s="120" t="s">
        <v>14</v>
      </c>
      <c r="I101" s="83" t="s">
        <v>1</v>
      </c>
      <c r="J101" s="71"/>
    </row>
    <row r="102" spans="1:10" s="71" customFormat="1" x14ac:dyDescent="0.25">
      <c r="A102" s="195">
        <v>1</v>
      </c>
      <c r="B102" s="99" t="s">
        <v>257</v>
      </c>
      <c r="C102" s="99" t="s">
        <v>20</v>
      </c>
      <c r="D102" s="195" t="s">
        <v>66</v>
      </c>
      <c r="E102" s="194" t="s">
        <v>258</v>
      </c>
      <c r="F102" s="92">
        <v>76358146</v>
      </c>
      <c r="G102" s="117">
        <v>20</v>
      </c>
      <c r="H102" s="193">
        <f>G102*290/100</f>
        <v>58</v>
      </c>
      <c r="I102" s="192">
        <f>H102*4</f>
        <v>232</v>
      </c>
    </row>
    <row r="103" spans="1:10" x14ac:dyDescent="0.25">
      <c r="A103" s="90">
        <v>2</v>
      </c>
      <c r="B103" s="99" t="s">
        <v>478</v>
      </c>
      <c r="C103" s="99" t="s">
        <v>20</v>
      </c>
      <c r="D103" s="90" t="s">
        <v>50</v>
      </c>
      <c r="E103" s="107" t="s">
        <v>479</v>
      </c>
      <c r="F103" s="92">
        <v>74239987</v>
      </c>
      <c r="G103" s="117">
        <v>20</v>
      </c>
      <c r="H103" s="105">
        <f>G103*260/100</f>
        <v>52</v>
      </c>
      <c r="I103" s="93">
        <f>H103*4</f>
        <v>208</v>
      </c>
      <c r="J103" s="71"/>
    </row>
    <row r="104" spans="1:10" ht="15.75" thickBot="1" x14ac:dyDescent="0.3">
      <c r="A104" s="90">
        <v>3</v>
      </c>
      <c r="B104" s="99" t="s">
        <v>480</v>
      </c>
      <c r="C104" s="99" t="s">
        <v>20</v>
      </c>
      <c r="D104" s="90" t="s">
        <v>66</v>
      </c>
      <c r="E104" s="107" t="s">
        <v>481</v>
      </c>
      <c r="F104" s="92">
        <v>76928802</v>
      </c>
      <c r="G104" s="117">
        <v>20</v>
      </c>
      <c r="H104" s="105">
        <f>G104*290/100</f>
        <v>58</v>
      </c>
      <c r="I104" s="93">
        <f>H104*4</f>
        <v>232</v>
      </c>
      <c r="J104" s="71"/>
    </row>
    <row r="105" spans="1:10" ht="15.75" thickBot="1" x14ac:dyDescent="0.3">
      <c r="A105" s="80"/>
      <c r="B105" s="80"/>
      <c r="C105" s="80"/>
      <c r="D105" s="80"/>
      <c r="E105" s="80"/>
      <c r="F105" s="118"/>
      <c r="G105" s="218" t="s">
        <v>0</v>
      </c>
      <c r="H105" s="219"/>
      <c r="I105" s="109">
        <f>SUM(I102:I104)</f>
        <v>672</v>
      </c>
      <c r="J105" s="71"/>
    </row>
    <row r="106" spans="1:10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1:10" x14ac:dyDescent="0.25">
      <c r="A107" s="9"/>
      <c r="B107" s="9"/>
      <c r="C107" s="9"/>
      <c r="D107" s="12"/>
      <c r="E107" s="11"/>
      <c r="F107" s="12"/>
      <c r="G107" s="12"/>
      <c r="H107" s="14"/>
      <c r="I107" s="13"/>
      <c r="J107" s="15"/>
    </row>
    <row r="108" spans="1:10" x14ac:dyDescent="0.25">
      <c r="A108" s="196" t="s">
        <v>514</v>
      </c>
      <c r="B108" s="196"/>
      <c r="C108" s="196"/>
      <c r="D108" s="196"/>
      <c r="E108" s="196"/>
      <c r="F108" s="196"/>
      <c r="G108" s="196"/>
      <c r="H108" s="196"/>
      <c r="I108" s="196"/>
      <c r="J108" s="30"/>
    </row>
    <row r="109" spans="1:10" x14ac:dyDescent="0.25">
      <c r="A109" s="222" t="s">
        <v>302</v>
      </c>
      <c r="B109" s="222"/>
      <c r="C109" s="222"/>
      <c r="D109" s="222"/>
      <c r="E109" s="222"/>
      <c r="F109" s="222"/>
      <c r="G109" s="222"/>
      <c r="H109" s="222"/>
      <c r="I109" s="222"/>
      <c r="J109" s="30"/>
    </row>
    <row r="110" spans="1:10" x14ac:dyDescent="0.25">
      <c r="A110" s="65"/>
      <c r="B110" s="65"/>
      <c r="C110" s="65"/>
      <c r="D110" s="65"/>
      <c r="E110" s="45"/>
      <c r="F110" s="65"/>
      <c r="G110" s="65"/>
      <c r="H110" s="65"/>
      <c r="I110" s="65"/>
      <c r="J110" s="50"/>
    </row>
    <row r="111" spans="1:10" x14ac:dyDescent="0.25">
      <c r="A111" s="199" t="s">
        <v>21</v>
      </c>
      <c r="B111" s="199"/>
      <c r="C111" s="199"/>
      <c r="D111" s="199"/>
      <c r="E111" s="199"/>
      <c r="F111" s="199"/>
      <c r="G111" s="199"/>
      <c r="H111" s="199"/>
      <c r="I111" s="199"/>
      <c r="J111" s="24"/>
    </row>
    <row r="112" spans="1:10" x14ac:dyDescent="0.25">
      <c r="A112" s="36"/>
      <c r="B112" s="36"/>
      <c r="C112" s="36"/>
      <c r="D112" s="36"/>
      <c r="E112" s="32"/>
      <c r="F112" s="36"/>
      <c r="G112" s="36"/>
      <c r="H112" s="36"/>
      <c r="I112" s="36"/>
      <c r="J112" s="36"/>
    </row>
    <row r="113" spans="1:10" s="111" customFormat="1" ht="33.75" customHeight="1" x14ac:dyDescent="0.2">
      <c r="A113" s="82" t="s">
        <v>7</v>
      </c>
      <c r="B113" s="82" t="s">
        <v>6</v>
      </c>
      <c r="C113" s="83" t="s">
        <v>502</v>
      </c>
      <c r="D113" s="83" t="s">
        <v>5</v>
      </c>
      <c r="E113" s="83" t="s">
        <v>4</v>
      </c>
      <c r="F113" s="119" t="s">
        <v>259</v>
      </c>
      <c r="G113" s="83" t="s">
        <v>3</v>
      </c>
      <c r="H113" s="120" t="s">
        <v>14</v>
      </c>
      <c r="I113" s="83" t="s">
        <v>1</v>
      </c>
      <c r="J113" s="125"/>
    </row>
    <row r="114" spans="1:10" x14ac:dyDescent="0.25">
      <c r="A114" s="90">
        <v>1</v>
      </c>
      <c r="B114" s="99" t="s">
        <v>244</v>
      </c>
      <c r="C114" s="99" t="s">
        <v>20</v>
      </c>
      <c r="D114" s="90" t="s">
        <v>66</v>
      </c>
      <c r="E114" s="126" t="s">
        <v>245</v>
      </c>
      <c r="F114" s="127">
        <v>1233952</v>
      </c>
      <c r="G114" s="121">
        <v>10</v>
      </c>
      <c r="H114" s="93">
        <f t="shared" ref="H114" si="11">G114*290/100</f>
        <v>29</v>
      </c>
      <c r="I114" s="93">
        <f t="shared" ref="I114" si="12">H114*4</f>
        <v>116</v>
      </c>
      <c r="J114" s="42"/>
    </row>
    <row r="115" spans="1:10" x14ac:dyDescent="0.25">
      <c r="A115" s="90">
        <v>2</v>
      </c>
      <c r="B115" s="99" t="s">
        <v>100</v>
      </c>
      <c r="C115" s="99" t="s">
        <v>22</v>
      </c>
      <c r="D115" s="90" t="s">
        <v>25</v>
      </c>
      <c r="E115" s="126" t="s">
        <v>97</v>
      </c>
      <c r="F115" s="90">
        <v>73140713</v>
      </c>
      <c r="G115" s="121">
        <v>10</v>
      </c>
      <c r="H115" s="93">
        <f>G115*290/100</f>
        <v>29</v>
      </c>
      <c r="I115" s="93">
        <f t="shared" ref="I115:I120" si="13">H115*4</f>
        <v>116</v>
      </c>
      <c r="J115" s="42"/>
    </row>
    <row r="116" spans="1:10" x14ac:dyDescent="0.25">
      <c r="A116" s="90">
        <v>3</v>
      </c>
      <c r="B116" s="99" t="s">
        <v>262</v>
      </c>
      <c r="C116" s="99" t="s">
        <v>20</v>
      </c>
      <c r="D116" s="90" t="s">
        <v>66</v>
      </c>
      <c r="E116" s="126" t="s">
        <v>98</v>
      </c>
      <c r="F116" s="53">
        <v>73199826</v>
      </c>
      <c r="G116" s="121">
        <v>10</v>
      </c>
      <c r="H116" s="93">
        <f>G116*290/100</f>
        <v>29</v>
      </c>
      <c r="I116" s="93">
        <f t="shared" si="13"/>
        <v>116</v>
      </c>
      <c r="J116" s="42"/>
    </row>
    <row r="117" spans="1:10" x14ac:dyDescent="0.25">
      <c r="A117" s="90">
        <v>4</v>
      </c>
      <c r="B117" s="99" t="s">
        <v>250</v>
      </c>
      <c r="C117" s="99" t="s">
        <v>22</v>
      </c>
      <c r="D117" s="90" t="s">
        <v>275</v>
      </c>
      <c r="E117" s="126" t="s">
        <v>251</v>
      </c>
      <c r="F117" s="90">
        <v>77536395</v>
      </c>
      <c r="G117" s="121">
        <v>10</v>
      </c>
      <c r="H117" s="93">
        <f>G117*340/100</f>
        <v>34</v>
      </c>
      <c r="I117" s="93">
        <f t="shared" si="13"/>
        <v>136</v>
      </c>
      <c r="J117" s="42"/>
    </row>
    <row r="118" spans="1:10" x14ac:dyDescent="0.25">
      <c r="A118" s="90">
        <v>5</v>
      </c>
      <c r="B118" s="128" t="s">
        <v>252</v>
      </c>
      <c r="C118" s="128" t="s">
        <v>22</v>
      </c>
      <c r="D118" s="117" t="s">
        <v>25</v>
      </c>
      <c r="E118" s="129" t="s">
        <v>253</v>
      </c>
      <c r="F118" s="117">
        <v>73794730</v>
      </c>
      <c r="G118" s="130">
        <v>10</v>
      </c>
      <c r="H118" s="105">
        <f>G118*290/100</f>
        <v>29</v>
      </c>
      <c r="I118" s="105">
        <f t="shared" si="13"/>
        <v>116</v>
      </c>
      <c r="J118" s="42"/>
    </row>
    <row r="119" spans="1:10" x14ac:dyDescent="0.25">
      <c r="A119" s="90">
        <v>6</v>
      </c>
      <c r="B119" s="99" t="s">
        <v>261</v>
      </c>
      <c r="C119" s="99" t="s">
        <v>22</v>
      </c>
      <c r="D119" s="90" t="s">
        <v>25</v>
      </c>
      <c r="E119" s="126" t="s">
        <v>99</v>
      </c>
      <c r="F119" s="90">
        <v>72795561</v>
      </c>
      <c r="G119" s="121">
        <v>10</v>
      </c>
      <c r="H119" s="93">
        <f>G119*290/100</f>
        <v>29</v>
      </c>
      <c r="I119" s="93">
        <f t="shared" si="13"/>
        <v>116</v>
      </c>
      <c r="J119" s="42"/>
    </row>
    <row r="120" spans="1:10" x14ac:dyDescent="0.25">
      <c r="A120" s="90">
        <v>7</v>
      </c>
      <c r="B120" s="99" t="s">
        <v>303</v>
      </c>
      <c r="C120" s="99" t="s">
        <v>20</v>
      </c>
      <c r="D120" s="90" t="s">
        <v>66</v>
      </c>
      <c r="E120" s="126" t="s">
        <v>304</v>
      </c>
      <c r="F120" s="90">
        <v>72034207</v>
      </c>
      <c r="G120" s="121">
        <v>10</v>
      </c>
      <c r="H120" s="93">
        <f>G120*290/100</f>
        <v>29</v>
      </c>
      <c r="I120" s="93">
        <f t="shared" si="13"/>
        <v>116</v>
      </c>
      <c r="J120" s="42"/>
    </row>
    <row r="121" spans="1:10" ht="15.75" thickBot="1" x14ac:dyDescent="0.3">
      <c r="A121" s="81"/>
      <c r="B121" s="131"/>
      <c r="C121" s="131"/>
      <c r="D121" s="81"/>
      <c r="E121" s="132"/>
      <c r="F121" s="118"/>
      <c r="G121" s="223" t="s">
        <v>0</v>
      </c>
      <c r="H121" s="224"/>
      <c r="I121" s="133">
        <f>SUM(I114:I120)</f>
        <v>832</v>
      </c>
      <c r="J121" s="47"/>
    </row>
    <row r="122" spans="1:10" x14ac:dyDescent="0.25">
      <c r="A122" s="67"/>
      <c r="B122" s="8"/>
      <c r="C122" s="8"/>
      <c r="D122" s="67"/>
      <c r="E122" s="16"/>
      <c r="F122" s="17"/>
      <c r="G122" s="17"/>
      <c r="H122" s="36"/>
      <c r="I122" s="13"/>
      <c r="J122" s="18"/>
    </row>
    <row r="123" spans="1:10" x14ac:dyDescent="0.25">
      <c r="A123" s="67"/>
      <c r="B123" s="8"/>
      <c r="C123" s="8"/>
      <c r="D123" s="67"/>
      <c r="E123" s="16"/>
      <c r="F123" s="17"/>
      <c r="G123" s="17"/>
      <c r="H123" s="36"/>
      <c r="I123" s="13"/>
      <c r="J123" s="18"/>
    </row>
    <row r="124" spans="1:10" ht="15" customHeight="1" x14ac:dyDescent="0.25">
      <c r="A124" s="200" t="s">
        <v>504</v>
      </c>
      <c r="B124" s="200"/>
      <c r="C124" s="200"/>
      <c r="D124" s="200"/>
      <c r="E124" s="200"/>
      <c r="F124" s="200"/>
      <c r="G124" s="200"/>
      <c r="H124" s="200"/>
      <c r="I124" s="200"/>
      <c r="J124" s="113"/>
    </row>
    <row r="125" spans="1:10" x14ac:dyDescent="0.25">
      <c r="A125" s="196" t="s">
        <v>302</v>
      </c>
      <c r="B125" s="196"/>
      <c r="C125" s="196"/>
      <c r="D125" s="196"/>
      <c r="E125" s="196"/>
      <c r="F125" s="196"/>
      <c r="G125" s="196"/>
      <c r="H125" s="196"/>
      <c r="I125" s="196"/>
      <c r="J125" s="18"/>
    </row>
    <row r="126" spans="1:10" x14ac:dyDescent="0.25">
      <c r="A126" s="65"/>
      <c r="B126" s="65"/>
      <c r="C126" s="65"/>
      <c r="D126" s="65"/>
      <c r="E126" s="45"/>
      <c r="F126" s="48"/>
      <c r="G126" s="48"/>
      <c r="H126" s="43"/>
      <c r="I126" s="46"/>
      <c r="J126" s="18"/>
    </row>
    <row r="127" spans="1:10" x14ac:dyDescent="0.25">
      <c r="A127" s="196" t="s">
        <v>21</v>
      </c>
      <c r="B127" s="196"/>
      <c r="C127" s="196"/>
      <c r="D127" s="196"/>
      <c r="E127" s="196"/>
      <c r="F127" s="196"/>
      <c r="G127" s="196"/>
      <c r="H127" s="196"/>
      <c r="I127" s="196"/>
      <c r="J127" s="18"/>
    </row>
    <row r="128" spans="1:10" x14ac:dyDescent="0.25">
      <c r="A128" s="9"/>
      <c r="B128" s="9"/>
      <c r="C128" s="12"/>
      <c r="D128" s="12"/>
      <c r="E128" s="11"/>
      <c r="F128" s="33"/>
      <c r="G128" s="33"/>
      <c r="H128" s="12"/>
      <c r="I128" s="67"/>
      <c r="J128" s="18"/>
    </row>
    <row r="129" spans="1:10" s="111" customFormat="1" ht="33.75" customHeight="1" x14ac:dyDescent="0.2">
      <c r="A129" s="82" t="s">
        <v>7</v>
      </c>
      <c r="B129" s="82" t="s">
        <v>6</v>
      </c>
      <c r="C129" s="83" t="s">
        <v>502</v>
      </c>
      <c r="D129" s="83" t="s">
        <v>5</v>
      </c>
      <c r="E129" s="83" t="s">
        <v>4</v>
      </c>
      <c r="F129" s="119" t="s">
        <v>259</v>
      </c>
      <c r="G129" s="86" t="s">
        <v>3</v>
      </c>
      <c r="H129" s="83" t="s">
        <v>2</v>
      </c>
      <c r="I129" s="83" t="s">
        <v>1</v>
      </c>
      <c r="J129" s="134"/>
    </row>
    <row r="130" spans="1:10" s="59" customFormat="1" x14ac:dyDescent="0.25">
      <c r="A130" s="90">
        <v>1</v>
      </c>
      <c r="B130" s="99" t="s">
        <v>509</v>
      </c>
      <c r="C130" s="99" t="s">
        <v>20</v>
      </c>
      <c r="D130" s="90" t="s">
        <v>270</v>
      </c>
      <c r="E130" s="99" t="s">
        <v>74</v>
      </c>
      <c r="F130" s="90">
        <v>71540190</v>
      </c>
      <c r="G130" s="121">
        <v>25</v>
      </c>
      <c r="H130" s="93">
        <f>G130*260/100</f>
        <v>65</v>
      </c>
      <c r="I130" s="93">
        <f>H130*4</f>
        <v>260</v>
      </c>
      <c r="J130" s="42"/>
    </row>
    <row r="131" spans="1:10" s="59" customFormat="1" x14ac:dyDescent="0.25">
      <c r="A131" s="90">
        <v>2</v>
      </c>
      <c r="B131" s="99" t="s">
        <v>345</v>
      </c>
      <c r="C131" s="99" t="s">
        <v>20</v>
      </c>
      <c r="D131" s="90" t="s">
        <v>66</v>
      </c>
      <c r="E131" s="99" t="s">
        <v>361</v>
      </c>
      <c r="F131" s="90">
        <v>73092520</v>
      </c>
      <c r="G131" s="121">
        <v>25</v>
      </c>
      <c r="H131" s="93">
        <f>G131*290/100</f>
        <v>72.5</v>
      </c>
      <c r="I131" s="93">
        <f>H131*4</f>
        <v>290</v>
      </c>
      <c r="J131" s="42"/>
    </row>
    <row r="132" spans="1:10" ht="15.75" thickBot="1" x14ac:dyDescent="0.3">
      <c r="A132" s="90">
        <v>3</v>
      </c>
      <c r="B132" s="99" t="s">
        <v>65</v>
      </c>
      <c r="C132" s="99" t="s">
        <v>20</v>
      </c>
      <c r="D132" s="90" t="s">
        <v>270</v>
      </c>
      <c r="E132" s="99" t="s">
        <v>46</v>
      </c>
      <c r="F132" s="90">
        <v>70024327</v>
      </c>
      <c r="G132" s="121">
        <v>25</v>
      </c>
      <c r="H132" s="93">
        <f>G132*260/100</f>
        <v>65</v>
      </c>
      <c r="I132" s="93">
        <f>H132*4</f>
        <v>260</v>
      </c>
      <c r="J132" s="42"/>
    </row>
    <row r="133" spans="1:10" ht="15.75" thickBot="1" x14ac:dyDescent="0.3">
      <c r="A133" s="212"/>
      <c r="B133" s="212"/>
      <c r="C133" s="212"/>
      <c r="D133" s="212"/>
      <c r="E133" s="122"/>
      <c r="F133" s="123"/>
      <c r="G133" s="203" t="s">
        <v>0</v>
      </c>
      <c r="H133" s="204"/>
      <c r="I133" s="109">
        <f>SUM(I130:I132)</f>
        <v>810</v>
      </c>
      <c r="J133" s="18"/>
    </row>
    <row r="134" spans="1:10" x14ac:dyDescent="0.25">
      <c r="A134" s="67"/>
      <c r="B134" s="21"/>
      <c r="C134" s="21"/>
      <c r="D134" s="22"/>
      <c r="E134" s="16"/>
      <c r="F134" s="8"/>
      <c r="G134" s="8"/>
      <c r="H134" s="36"/>
      <c r="I134" s="13"/>
      <c r="J134" s="9"/>
    </row>
    <row r="135" spans="1:10" x14ac:dyDescent="0.25">
      <c r="A135" s="67"/>
      <c r="B135" s="21"/>
      <c r="C135" s="21"/>
      <c r="D135" s="22"/>
      <c r="E135" s="16"/>
      <c r="F135" s="8"/>
      <c r="G135" s="8"/>
      <c r="H135" s="36"/>
      <c r="I135" s="13"/>
      <c r="J135" s="9"/>
    </row>
    <row r="136" spans="1:10" x14ac:dyDescent="0.25">
      <c r="A136" s="196" t="s">
        <v>19</v>
      </c>
      <c r="B136" s="196"/>
      <c r="C136" s="196"/>
      <c r="D136" s="196"/>
      <c r="E136" s="196"/>
      <c r="F136" s="196"/>
      <c r="G136" s="196"/>
      <c r="H136" s="196"/>
      <c r="I136" s="196"/>
      <c r="J136" s="196"/>
    </row>
    <row r="137" spans="1:10" x14ac:dyDescent="0.25">
      <c r="A137" s="196" t="s">
        <v>302</v>
      </c>
      <c r="B137" s="196"/>
      <c r="C137" s="196"/>
      <c r="D137" s="196"/>
      <c r="E137" s="196"/>
      <c r="F137" s="196"/>
      <c r="G137" s="196"/>
      <c r="H137" s="196"/>
      <c r="I137" s="196"/>
      <c r="J137" s="196"/>
    </row>
    <row r="138" spans="1:10" x14ac:dyDescent="0.25">
      <c r="A138" s="65"/>
      <c r="B138" s="65"/>
      <c r="C138" s="65"/>
      <c r="D138" s="65"/>
      <c r="E138" s="45"/>
      <c r="F138" s="65"/>
      <c r="G138" s="65"/>
      <c r="H138" s="65"/>
      <c r="I138" s="65"/>
      <c r="J138" s="42"/>
    </row>
    <row r="139" spans="1:10" x14ac:dyDescent="0.25">
      <c r="A139" s="196" t="s">
        <v>191</v>
      </c>
      <c r="B139" s="196"/>
      <c r="C139" s="196"/>
      <c r="D139" s="196"/>
      <c r="E139" s="196"/>
      <c r="F139" s="196"/>
      <c r="G139" s="196"/>
      <c r="H139" s="196"/>
      <c r="I139" s="196"/>
      <c r="J139" s="196"/>
    </row>
    <row r="140" spans="1:10" x14ac:dyDescent="0.25">
      <c r="A140" s="10"/>
      <c r="B140" s="10"/>
      <c r="C140" s="53"/>
      <c r="D140" s="53"/>
      <c r="E140" s="54"/>
      <c r="F140" s="55"/>
      <c r="G140" s="55"/>
      <c r="H140" s="56"/>
      <c r="I140" s="53"/>
      <c r="J140" s="10"/>
    </row>
    <row r="141" spans="1:10" ht="36" x14ac:dyDescent="0.25">
      <c r="A141" s="5" t="s">
        <v>7</v>
      </c>
      <c r="B141" s="5" t="s">
        <v>6</v>
      </c>
      <c r="C141" s="6" t="s">
        <v>502</v>
      </c>
      <c r="D141" s="6" t="s">
        <v>5</v>
      </c>
      <c r="E141" s="6" t="s">
        <v>4</v>
      </c>
      <c r="F141" s="7" t="s">
        <v>18</v>
      </c>
      <c r="G141" s="7" t="s">
        <v>259</v>
      </c>
      <c r="H141" s="57" t="s">
        <v>3</v>
      </c>
      <c r="I141" s="6" t="s">
        <v>12</v>
      </c>
      <c r="J141" s="6" t="s">
        <v>1</v>
      </c>
    </row>
    <row r="142" spans="1:10" x14ac:dyDescent="0.25">
      <c r="A142" s="90">
        <v>1</v>
      </c>
      <c r="B142" s="99" t="s">
        <v>219</v>
      </c>
      <c r="C142" s="99" t="s">
        <v>49</v>
      </c>
      <c r="D142" s="90" t="s">
        <v>275</v>
      </c>
      <c r="E142" s="107">
        <v>1720001043</v>
      </c>
      <c r="F142" s="93">
        <v>16.55</v>
      </c>
      <c r="G142" s="108">
        <v>71821225</v>
      </c>
      <c r="H142" s="90">
        <v>25</v>
      </c>
      <c r="I142" s="93">
        <f>H142*340/100</f>
        <v>85</v>
      </c>
      <c r="J142" s="93">
        <f t="shared" ref="J142:J151" si="14">I142*4</f>
        <v>340</v>
      </c>
    </row>
    <row r="143" spans="1:10" x14ac:dyDescent="0.25">
      <c r="A143" s="90">
        <v>2</v>
      </c>
      <c r="B143" s="91" t="s">
        <v>156</v>
      </c>
      <c r="C143" s="91" t="s">
        <v>105</v>
      </c>
      <c r="D143" s="92" t="s">
        <v>34</v>
      </c>
      <c r="E143" s="91" t="s">
        <v>77</v>
      </c>
      <c r="F143" s="98">
        <v>15.37</v>
      </c>
      <c r="G143" s="100">
        <v>72858845</v>
      </c>
      <c r="H143" s="90">
        <v>15</v>
      </c>
      <c r="I143" s="93">
        <f>H143*300/100</f>
        <v>45</v>
      </c>
      <c r="J143" s="93">
        <f t="shared" si="14"/>
        <v>180</v>
      </c>
    </row>
    <row r="144" spans="1:10" x14ac:dyDescent="0.25">
      <c r="A144" s="90">
        <v>3</v>
      </c>
      <c r="B144" s="91" t="s">
        <v>157</v>
      </c>
      <c r="C144" s="91" t="s">
        <v>155</v>
      </c>
      <c r="D144" s="92" t="s">
        <v>66</v>
      </c>
      <c r="E144" s="91" t="s">
        <v>78</v>
      </c>
      <c r="F144" s="92">
        <v>14.87</v>
      </c>
      <c r="G144" s="100">
        <v>71974315</v>
      </c>
      <c r="H144" s="90">
        <v>10</v>
      </c>
      <c r="I144" s="93">
        <f>H144*300/100</f>
        <v>30</v>
      </c>
      <c r="J144" s="93">
        <f t="shared" si="14"/>
        <v>120</v>
      </c>
    </row>
    <row r="145" spans="1:10" x14ac:dyDescent="0.25">
      <c r="A145" s="90">
        <v>4</v>
      </c>
      <c r="B145" s="91" t="s">
        <v>305</v>
      </c>
      <c r="C145" s="91" t="s">
        <v>306</v>
      </c>
      <c r="D145" s="92" t="s">
        <v>275</v>
      </c>
      <c r="E145" s="91" t="s">
        <v>307</v>
      </c>
      <c r="F145" s="92">
        <v>14.75</v>
      </c>
      <c r="G145" s="100">
        <v>72795275</v>
      </c>
      <c r="H145" s="90">
        <v>10</v>
      </c>
      <c r="I145" s="93">
        <f>H145*350/100</f>
        <v>35</v>
      </c>
      <c r="J145" s="93">
        <f t="shared" si="14"/>
        <v>140</v>
      </c>
    </row>
    <row r="146" spans="1:10" x14ac:dyDescent="0.25">
      <c r="A146" s="90">
        <v>5</v>
      </c>
      <c r="B146" s="91" t="s">
        <v>158</v>
      </c>
      <c r="C146" s="91" t="s">
        <v>159</v>
      </c>
      <c r="D146" s="92" t="s">
        <v>50</v>
      </c>
      <c r="E146" s="91" t="s">
        <v>42</v>
      </c>
      <c r="F146" s="92">
        <v>14.57</v>
      </c>
      <c r="G146" s="100">
        <v>72034208</v>
      </c>
      <c r="H146" s="90">
        <v>10</v>
      </c>
      <c r="I146" s="93">
        <f>H146*290/100</f>
        <v>29</v>
      </c>
      <c r="J146" s="93">
        <f t="shared" si="14"/>
        <v>116</v>
      </c>
    </row>
    <row r="147" spans="1:10" x14ac:dyDescent="0.25">
      <c r="A147" s="90">
        <v>6</v>
      </c>
      <c r="B147" s="91" t="s">
        <v>308</v>
      </c>
      <c r="C147" s="91" t="s">
        <v>105</v>
      </c>
      <c r="D147" s="92" t="s">
        <v>66</v>
      </c>
      <c r="E147" s="91" t="s">
        <v>309</v>
      </c>
      <c r="F147" s="92">
        <v>14.28</v>
      </c>
      <c r="G147" s="100">
        <v>72608940</v>
      </c>
      <c r="H147" s="90">
        <v>10</v>
      </c>
      <c r="I147" s="93">
        <f>H147*300/100</f>
        <v>30</v>
      </c>
      <c r="J147" s="93">
        <f t="shared" si="14"/>
        <v>120</v>
      </c>
    </row>
    <row r="148" spans="1:10" x14ac:dyDescent="0.25">
      <c r="A148" s="90">
        <v>7</v>
      </c>
      <c r="B148" s="91" t="s">
        <v>160</v>
      </c>
      <c r="C148" s="91" t="s">
        <v>49</v>
      </c>
      <c r="D148" s="92" t="s">
        <v>25</v>
      </c>
      <c r="E148" s="91" t="s">
        <v>79</v>
      </c>
      <c r="F148" s="98">
        <v>14.22</v>
      </c>
      <c r="G148" s="100">
        <v>75904829</v>
      </c>
      <c r="H148" s="90">
        <v>10</v>
      </c>
      <c r="I148" s="93">
        <f>H148*290/100</f>
        <v>29</v>
      </c>
      <c r="J148" s="93">
        <f t="shared" si="14"/>
        <v>116</v>
      </c>
    </row>
    <row r="149" spans="1:10" x14ac:dyDescent="0.25">
      <c r="A149" s="90">
        <v>8</v>
      </c>
      <c r="B149" s="91" t="s">
        <v>162</v>
      </c>
      <c r="C149" s="91" t="s">
        <v>49</v>
      </c>
      <c r="D149" s="92" t="s">
        <v>66</v>
      </c>
      <c r="E149" s="91" t="s">
        <v>80</v>
      </c>
      <c r="F149" s="98">
        <v>14.17</v>
      </c>
      <c r="G149" s="100">
        <v>72724988</v>
      </c>
      <c r="H149" s="90">
        <v>10</v>
      </c>
      <c r="I149" s="93">
        <f>H149*290/100</f>
        <v>29</v>
      </c>
      <c r="J149" s="93">
        <f t="shared" si="14"/>
        <v>116</v>
      </c>
    </row>
    <row r="150" spans="1:10" x14ac:dyDescent="0.25">
      <c r="A150" s="90">
        <v>9</v>
      </c>
      <c r="B150" s="91" t="s">
        <v>161</v>
      </c>
      <c r="C150" s="91" t="s">
        <v>105</v>
      </c>
      <c r="D150" s="92" t="s">
        <v>25</v>
      </c>
      <c r="E150" s="91" t="s">
        <v>58</v>
      </c>
      <c r="F150" s="98">
        <v>13.96</v>
      </c>
      <c r="G150" s="100">
        <v>70442600</v>
      </c>
      <c r="H150" s="90">
        <v>10</v>
      </c>
      <c r="I150" s="93">
        <f>H150*300/100</f>
        <v>30</v>
      </c>
      <c r="J150" s="93">
        <f t="shared" si="14"/>
        <v>120</v>
      </c>
    </row>
    <row r="151" spans="1:10" x14ac:dyDescent="0.25">
      <c r="A151" s="90">
        <v>10</v>
      </c>
      <c r="B151" s="91" t="s">
        <v>163</v>
      </c>
      <c r="C151" s="91" t="s">
        <v>159</v>
      </c>
      <c r="D151" s="92" t="s">
        <v>50</v>
      </c>
      <c r="E151" s="91" t="s">
        <v>59</v>
      </c>
      <c r="F151" s="92">
        <v>13.89</v>
      </c>
      <c r="G151" s="100">
        <v>71540194</v>
      </c>
      <c r="H151" s="90">
        <v>10</v>
      </c>
      <c r="I151" s="93">
        <f>H151*290/100</f>
        <v>29</v>
      </c>
      <c r="J151" s="93">
        <f t="shared" si="14"/>
        <v>116</v>
      </c>
    </row>
    <row r="152" spans="1:10" x14ac:dyDescent="0.25">
      <c r="A152" s="90">
        <v>11</v>
      </c>
      <c r="B152" s="91" t="s">
        <v>474</v>
      </c>
      <c r="C152" s="91" t="s">
        <v>310</v>
      </c>
      <c r="D152" s="92" t="s">
        <v>50</v>
      </c>
      <c r="E152" s="91" t="s">
        <v>311</v>
      </c>
      <c r="F152" s="92">
        <v>13.88</v>
      </c>
      <c r="G152" s="100">
        <v>71777904</v>
      </c>
      <c r="H152" s="90">
        <v>10</v>
      </c>
      <c r="I152" s="93">
        <f>H152*290/100</f>
        <v>29</v>
      </c>
      <c r="J152" s="93">
        <f t="shared" ref="J152" si="15">I152*4</f>
        <v>116</v>
      </c>
    </row>
    <row r="153" spans="1:10" x14ac:dyDescent="0.25">
      <c r="A153" s="90">
        <v>12</v>
      </c>
      <c r="B153" s="91" t="s">
        <v>164</v>
      </c>
      <c r="C153" s="91" t="s">
        <v>49</v>
      </c>
      <c r="D153" s="92" t="s">
        <v>50</v>
      </c>
      <c r="E153" s="91" t="s">
        <v>60</v>
      </c>
      <c r="F153" s="92">
        <v>13.63</v>
      </c>
      <c r="G153" s="100">
        <v>71821135</v>
      </c>
      <c r="H153" s="90">
        <v>10</v>
      </c>
      <c r="I153" s="93">
        <f>H153*290/100</f>
        <v>29</v>
      </c>
      <c r="J153" s="93">
        <f t="shared" ref="J153:J160" si="16">I153*4</f>
        <v>116</v>
      </c>
    </row>
    <row r="154" spans="1:10" x14ac:dyDescent="0.25">
      <c r="A154" s="90">
        <v>13</v>
      </c>
      <c r="B154" s="91" t="s">
        <v>312</v>
      </c>
      <c r="C154" s="91" t="s">
        <v>313</v>
      </c>
      <c r="D154" s="92" t="s">
        <v>66</v>
      </c>
      <c r="E154" s="91" t="s">
        <v>314</v>
      </c>
      <c r="F154" s="92">
        <v>13.51</v>
      </c>
      <c r="G154" s="100">
        <v>46089668</v>
      </c>
      <c r="H154" s="90">
        <v>10</v>
      </c>
      <c r="I154" s="93">
        <f>H154*300/100</f>
        <v>30</v>
      </c>
      <c r="J154" s="93">
        <f t="shared" si="16"/>
        <v>120</v>
      </c>
    </row>
    <row r="155" spans="1:10" x14ac:dyDescent="0.25">
      <c r="A155" s="90">
        <v>14</v>
      </c>
      <c r="B155" s="91" t="s">
        <v>173</v>
      </c>
      <c r="C155" s="91" t="s">
        <v>49</v>
      </c>
      <c r="D155" s="92" t="s">
        <v>50</v>
      </c>
      <c r="E155" s="91" t="s">
        <v>165</v>
      </c>
      <c r="F155" s="92">
        <v>13.38</v>
      </c>
      <c r="G155" s="100">
        <v>73126622</v>
      </c>
      <c r="H155" s="90">
        <v>10</v>
      </c>
      <c r="I155" s="93">
        <f>H155*290/100</f>
        <v>29</v>
      </c>
      <c r="J155" s="93">
        <f t="shared" si="16"/>
        <v>116</v>
      </c>
    </row>
    <row r="156" spans="1:10" x14ac:dyDescent="0.25">
      <c r="A156" s="90">
        <v>15</v>
      </c>
      <c r="B156" s="91" t="s">
        <v>170</v>
      </c>
      <c r="C156" s="91" t="s">
        <v>49</v>
      </c>
      <c r="D156" s="92" t="s">
        <v>50</v>
      </c>
      <c r="E156" s="91" t="s">
        <v>72</v>
      </c>
      <c r="F156" s="92">
        <v>13.04</v>
      </c>
      <c r="G156" s="100">
        <v>72897829</v>
      </c>
      <c r="H156" s="90">
        <v>10</v>
      </c>
      <c r="I156" s="93">
        <f>H156*290/100</f>
        <v>29</v>
      </c>
      <c r="J156" s="93">
        <f t="shared" si="16"/>
        <v>116</v>
      </c>
    </row>
    <row r="157" spans="1:10" x14ac:dyDescent="0.25">
      <c r="A157" s="90">
        <v>16</v>
      </c>
      <c r="B157" s="91" t="s">
        <v>169</v>
      </c>
      <c r="C157" s="91" t="s">
        <v>105</v>
      </c>
      <c r="D157" s="92" t="s">
        <v>50</v>
      </c>
      <c r="E157" s="135" t="s">
        <v>44</v>
      </c>
      <c r="F157" s="98">
        <v>12.97</v>
      </c>
      <c r="G157" s="100">
        <v>72297293</v>
      </c>
      <c r="H157" s="90">
        <v>10</v>
      </c>
      <c r="I157" s="93">
        <f>H157*300/100</f>
        <v>30</v>
      </c>
      <c r="J157" s="93">
        <f t="shared" si="16"/>
        <v>120</v>
      </c>
    </row>
    <row r="158" spans="1:10" x14ac:dyDescent="0.25">
      <c r="A158" s="90">
        <v>17</v>
      </c>
      <c r="B158" s="91" t="s">
        <v>167</v>
      </c>
      <c r="C158" s="91" t="s">
        <v>105</v>
      </c>
      <c r="D158" s="92" t="s">
        <v>50</v>
      </c>
      <c r="E158" s="135" t="s">
        <v>168</v>
      </c>
      <c r="F158" s="92">
        <v>12.95</v>
      </c>
      <c r="G158" s="100">
        <v>72245402</v>
      </c>
      <c r="H158" s="90">
        <v>10</v>
      </c>
      <c r="I158" s="93">
        <f>H158*300/100</f>
        <v>30</v>
      </c>
      <c r="J158" s="93">
        <f t="shared" si="16"/>
        <v>120</v>
      </c>
    </row>
    <row r="159" spans="1:10" x14ac:dyDescent="0.25">
      <c r="A159" s="90">
        <v>18</v>
      </c>
      <c r="B159" s="91" t="s">
        <v>475</v>
      </c>
      <c r="C159" s="91" t="s">
        <v>313</v>
      </c>
      <c r="D159" s="92" t="s">
        <v>50</v>
      </c>
      <c r="E159" s="91" t="s">
        <v>166</v>
      </c>
      <c r="F159" s="92">
        <v>12.86</v>
      </c>
      <c r="G159" s="100">
        <v>72211267</v>
      </c>
      <c r="H159" s="90">
        <v>10</v>
      </c>
      <c r="I159" s="93">
        <f>H159*300/100</f>
        <v>30</v>
      </c>
      <c r="J159" s="93">
        <f t="shared" si="16"/>
        <v>120</v>
      </c>
    </row>
    <row r="160" spans="1:10" x14ac:dyDescent="0.25">
      <c r="A160" s="90">
        <v>19</v>
      </c>
      <c r="B160" s="91" t="s">
        <v>171</v>
      </c>
      <c r="C160" s="91" t="s">
        <v>105</v>
      </c>
      <c r="D160" s="92" t="s">
        <v>76</v>
      </c>
      <c r="E160" s="135" t="s">
        <v>172</v>
      </c>
      <c r="F160" s="98">
        <v>12.69</v>
      </c>
      <c r="G160" s="100">
        <v>71930014</v>
      </c>
      <c r="H160" s="90">
        <v>10</v>
      </c>
      <c r="I160" s="93">
        <f>H160*270/100</f>
        <v>27</v>
      </c>
      <c r="J160" s="93">
        <f t="shared" si="16"/>
        <v>108</v>
      </c>
    </row>
    <row r="161" spans="1:10" x14ac:dyDescent="0.25">
      <c r="A161" s="90">
        <v>20</v>
      </c>
      <c r="B161" s="91" t="s">
        <v>315</v>
      </c>
      <c r="C161" s="91" t="s">
        <v>313</v>
      </c>
      <c r="D161" s="92" t="s">
        <v>50</v>
      </c>
      <c r="E161" s="91" t="s">
        <v>316</v>
      </c>
      <c r="F161" s="92">
        <v>12.35</v>
      </c>
      <c r="G161" s="100">
        <v>71540195</v>
      </c>
      <c r="H161" s="90">
        <v>10</v>
      </c>
      <c r="I161" s="93">
        <f>H161*300/100</f>
        <v>30</v>
      </c>
      <c r="J161" s="93">
        <f t="shared" ref="J161" si="17">I161*4</f>
        <v>120</v>
      </c>
    </row>
    <row r="162" spans="1:10" x14ac:dyDescent="0.25">
      <c r="A162" s="90">
        <v>21</v>
      </c>
      <c r="B162" s="91" t="s">
        <v>352</v>
      </c>
      <c r="C162" s="91" t="s">
        <v>313</v>
      </c>
      <c r="D162" s="92" t="s">
        <v>275</v>
      </c>
      <c r="E162" s="91" t="s">
        <v>355</v>
      </c>
      <c r="F162" s="92">
        <v>12.06</v>
      </c>
      <c r="G162" s="100">
        <v>71440585</v>
      </c>
      <c r="H162" s="90">
        <v>10</v>
      </c>
      <c r="I162" s="93">
        <f>H162*350/100</f>
        <v>35</v>
      </c>
      <c r="J162" s="93">
        <f>I162*4</f>
        <v>140</v>
      </c>
    </row>
    <row r="163" spans="1:10" x14ac:dyDescent="0.25">
      <c r="A163" s="90">
        <v>22</v>
      </c>
      <c r="B163" s="91" t="s">
        <v>317</v>
      </c>
      <c r="C163" s="91" t="s">
        <v>105</v>
      </c>
      <c r="D163" s="92" t="s">
        <v>270</v>
      </c>
      <c r="E163" s="91" t="s">
        <v>318</v>
      </c>
      <c r="F163" s="92">
        <v>11.77</v>
      </c>
      <c r="G163" s="100">
        <v>70022965</v>
      </c>
      <c r="H163" s="90">
        <v>10</v>
      </c>
      <c r="I163" s="93">
        <f>H163*250/100</f>
        <v>25</v>
      </c>
      <c r="J163" s="93">
        <f t="shared" ref="J163:J164" si="18">I163*4</f>
        <v>100</v>
      </c>
    </row>
    <row r="164" spans="1:10" ht="15.75" thickBot="1" x14ac:dyDescent="0.3">
      <c r="A164" s="90">
        <v>23</v>
      </c>
      <c r="B164" s="91" t="s">
        <v>351</v>
      </c>
      <c r="C164" s="91" t="s">
        <v>313</v>
      </c>
      <c r="D164" s="92" t="s">
        <v>50</v>
      </c>
      <c r="E164" s="91" t="s">
        <v>354</v>
      </c>
      <c r="F164" s="92">
        <v>11.6</v>
      </c>
      <c r="G164" s="100">
        <v>44103341</v>
      </c>
      <c r="H164" s="90">
        <v>10</v>
      </c>
      <c r="I164" s="93">
        <f>H164*300/100</f>
        <v>30</v>
      </c>
      <c r="J164" s="93">
        <f t="shared" si="18"/>
        <v>120</v>
      </c>
    </row>
    <row r="165" spans="1:10" ht="15.75" thickBot="1" x14ac:dyDescent="0.3">
      <c r="A165" s="201" t="s">
        <v>490</v>
      </c>
      <c r="B165" s="201"/>
      <c r="C165" s="201"/>
      <c r="D165" s="201"/>
      <c r="E165" s="201"/>
      <c r="F165" s="53"/>
      <c r="G165" s="53"/>
      <c r="H165" s="210" t="s">
        <v>0</v>
      </c>
      <c r="I165" s="211"/>
      <c r="J165" s="109">
        <f>SUM(J142:J164)</f>
        <v>3016</v>
      </c>
    </row>
    <row r="166" spans="1:10" x14ac:dyDescent="0.25">
      <c r="A166" s="209" t="s">
        <v>263</v>
      </c>
      <c r="B166" s="209"/>
      <c r="C166" s="209"/>
      <c r="D166" s="209"/>
      <c r="E166" s="209"/>
      <c r="F166" s="53"/>
      <c r="G166" s="53"/>
      <c r="H166" s="69"/>
      <c r="I166" s="69"/>
      <c r="J166" s="110"/>
    </row>
    <row r="167" spans="1:10" x14ac:dyDescent="0.25">
      <c r="A167" s="124"/>
      <c r="B167" s="124"/>
      <c r="C167" s="124"/>
      <c r="D167" s="124"/>
      <c r="E167" s="124"/>
      <c r="F167" s="53"/>
      <c r="G167" s="53"/>
      <c r="H167" s="69"/>
      <c r="I167" s="69"/>
      <c r="J167" s="110"/>
    </row>
    <row r="168" spans="1:10" x14ac:dyDescent="0.25">
      <c r="A168" s="199" t="s">
        <v>510</v>
      </c>
      <c r="B168" s="199"/>
      <c r="C168" s="199"/>
      <c r="D168" s="199"/>
      <c r="E168" s="199"/>
      <c r="F168" s="199"/>
      <c r="G168" s="199"/>
      <c r="H168" s="199"/>
      <c r="I168" s="199"/>
      <c r="J168" s="110"/>
    </row>
    <row r="169" spans="1:10" x14ac:dyDescent="0.25">
      <c r="A169" s="196" t="s">
        <v>507</v>
      </c>
      <c r="B169" s="196"/>
      <c r="C169" s="196"/>
      <c r="D169" s="196"/>
      <c r="E169" s="196"/>
      <c r="F169" s="196"/>
      <c r="G169" s="196"/>
      <c r="H169" s="196"/>
      <c r="I169" s="196"/>
      <c r="J169" s="110"/>
    </row>
    <row r="170" spans="1:10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110"/>
    </row>
    <row r="171" spans="1:10" x14ac:dyDescent="0.25">
      <c r="A171" s="196" t="s">
        <v>191</v>
      </c>
      <c r="B171" s="196"/>
      <c r="C171" s="196"/>
      <c r="D171" s="196"/>
      <c r="E171" s="196"/>
      <c r="F171" s="196"/>
      <c r="G171" s="196"/>
      <c r="H171" s="196"/>
      <c r="I171" s="196"/>
      <c r="J171" s="110"/>
    </row>
    <row r="172" spans="1:10" x14ac:dyDescent="0.25">
      <c r="A172" s="43"/>
      <c r="B172" s="42"/>
      <c r="C172" s="72"/>
      <c r="D172" s="73"/>
      <c r="E172" s="43"/>
      <c r="F172" s="74"/>
      <c r="G172" s="74"/>
      <c r="H172" s="75"/>
      <c r="I172" s="75"/>
      <c r="J172" s="110"/>
    </row>
    <row r="173" spans="1:10" ht="36.75" customHeight="1" x14ac:dyDescent="0.25">
      <c r="A173" s="76" t="s">
        <v>7</v>
      </c>
      <c r="B173" s="76" t="s">
        <v>6</v>
      </c>
      <c r="C173" s="77" t="s">
        <v>502</v>
      </c>
      <c r="D173" s="77" t="s">
        <v>5</v>
      </c>
      <c r="E173" s="78" t="s">
        <v>400</v>
      </c>
      <c r="F173" s="79" t="s">
        <v>3</v>
      </c>
      <c r="G173" s="139" t="s">
        <v>12</v>
      </c>
      <c r="H173" s="213" t="s">
        <v>1</v>
      </c>
      <c r="I173" s="213"/>
      <c r="J173" s="110"/>
    </row>
    <row r="174" spans="1:10" ht="15.75" thickBot="1" x14ac:dyDescent="0.3">
      <c r="A174" s="138">
        <v>1</v>
      </c>
      <c r="B174" s="99" t="s">
        <v>399</v>
      </c>
      <c r="C174" s="99" t="s">
        <v>43</v>
      </c>
      <c r="D174" s="90" t="s">
        <v>13</v>
      </c>
      <c r="E174" s="99" t="s">
        <v>402</v>
      </c>
      <c r="F174" s="117">
        <v>15</v>
      </c>
      <c r="G174" s="140">
        <f>F174*380/100</f>
        <v>57</v>
      </c>
      <c r="H174" s="214">
        <f>G174*4</f>
        <v>228</v>
      </c>
      <c r="I174" s="214"/>
      <c r="J174" s="110"/>
    </row>
    <row r="175" spans="1:10" ht="15.75" thickBot="1" x14ac:dyDescent="0.3">
      <c r="A175" s="201" t="s">
        <v>505</v>
      </c>
      <c r="B175" s="201"/>
      <c r="C175" s="201"/>
      <c r="D175" s="201"/>
      <c r="E175" s="201"/>
      <c r="F175" s="203" t="s">
        <v>401</v>
      </c>
      <c r="G175" s="204"/>
      <c r="H175" s="215">
        <f>SUM(H174:H174)</f>
        <v>228</v>
      </c>
      <c r="I175" s="216"/>
      <c r="J175" s="110"/>
    </row>
    <row r="176" spans="1:10" x14ac:dyDescent="0.25">
      <c r="A176" s="114" t="s">
        <v>506</v>
      </c>
      <c r="B176" s="114"/>
      <c r="C176" s="114"/>
      <c r="D176" s="114"/>
      <c r="E176" s="114"/>
      <c r="F176" s="2"/>
      <c r="G176" s="36"/>
      <c r="H176" s="36"/>
      <c r="I176" s="13"/>
      <c r="J176" s="110"/>
    </row>
    <row r="177" spans="1:22" x14ac:dyDescent="0.25">
      <c r="A177" s="124"/>
      <c r="B177" s="124"/>
      <c r="C177" s="124"/>
      <c r="D177" s="124"/>
      <c r="E177" s="124"/>
      <c r="F177" s="53"/>
      <c r="G177" s="53"/>
      <c r="H177" s="69"/>
      <c r="I177" s="69"/>
      <c r="J177" s="110"/>
    </row>
    <row r="178" spans="1:22" x14ac:dyDescent="0.25">
      <c r="A178" s="124"/>
      <c r="B178" s="124"/>
      <c r="C178" s="124"/>
      <c r="D178" s="124"/>
      <c r="E178" s="124"/>
      <c r="F178" s="53"/>
      <c r="G178" s="53"/>
      <c r="H178" s="69"/>
      <c r="I178" s="69"/>
      <c r="J178" s="110"/>
    </row>
    <row r="179" spans="1:22" x14ac:dyDescent="0.25">
      <c r="A179" s="196" t="s">
        <v>26</v>
      </c>
      <c r="B179" s="196"/>
      <c r="C179" s="196"/>
      <c r="D179" s="196"/>
      <c r="E179" s="196"/>
      <c r="F179" s="196"/>
      <c r="G179" s="196"/>
      <c r="H179" s="196"/>
      <c r="I179" s="196"/>
      <c r="J179" s="13"/>
    </row>
    <row r="180" spans="1:22" x14ac:dyDescent="0.25">
      <c r="A180" s="196" t="s">
        <v>302</v>
      </c>
      <c r="B180" s="196"/>
      <c r="C180" s="196"/>
      <c r="D180" s="196"/>
      <c r="E180" s="196"/>
      <c r="F180" s="196"/>
      <c r="G180" s="196"/>
      <c r="H180" s="196"/>
      <c r="I180" s="196"/>
      <c r="J180" s="13"/>
    </row>
    <row r="181" spans="1:22" x14ac:dyDescent="0.25">
      <c r="A181" s="65"/>
      <c r="B181" s="65"/>
      <c r="C181" s="65"/>
      <c r="D181" s="65"/>
      <c r="E181" s="41"/>
      <c r="F181" s="65"/>
      <c r="G181" s="65"/>
      <c r="H181" s="65"/>
      <c r="I181" s="65"/>
      <c r="J181" s="13"/>
    </row>
    <row r="182" spans="1:22" x14ac:dyDescent="0.25">
      <c r="A182" s="199" t="s">
        <v>191</v>
      </c>
      <c r="B182" s="199"/>
      <c r="C182" s="199"/>
      <c r="D182" s="199"/>
      <c r="E182" s="199"/>
      <c r="F182" s="199"/>
      <c r="G182" s="199"/>
      <c r="H182" s="199"/>
      <c r="I182" s="199"/>
      <c r="J182" s="23"/>
    </row>
    <row r="183" spans="1:22" x14ac:dyDescent="0.25">
      <c r="A183" s="9"/>
      <c r="B183" s="9"/>
      <c r="C183" s="9"/>
      <c r="D183" s="9"/>
      <c r="E183" s="11"/>
      <c r="F183" s="9"/>
      <c r="G183" s="9"/>
      <c r="H183" s="12"/>
      <c r="I183" s="12"/>
      <c r="J183" s="13"/>
    </row>
    <row r="184" spans="1:22" s="111" customFormat="1" ht="36.75" customHeight="1" x14ac:dyDescent="0.2">
      <c r="A184" s="82" t="s">
        <v>7</v>
      </c>
      <c r="B184" s="82" t="s">
        <v>6</v>
      </c>
      <c r="C184" s="83" t="s">
        <v>502</v>
      </c>
      <c r="D184" s="83" t="s">
        <v>5</v>
      </c>
      <c r="E184" s="83" t="s">
        <v>4</v>
      </c>
      <c r="F184" s="119" t="s">
        <v>259</v>
      </c>
      <c r="G184" s="82" t="s">
        <v>3</v>
      </c>
      <c r="H184" s="120" t="s">
        <v>14</v>
      </c>
      <c r="I184" s="83" t="s">
        <v>1</v>
      </c>
      <c r="J184" s="89"/>
    </row>
    <row r="185" spans="1:22" s="136" customFormat="1" ht="12.75" thickBot="1" x14ac:dyDescent="0.25">
      <c r="A185" s="90">
        <v>1</v>
      </c>
      <c r="B185" s="99" t="s">
        <v>70</v>
      </c>
      <c r="C185" s="99" t="s">
        <v>17</v>
      </c>
      <c r="D185" s="90" t="s">
        <v>50</v>
      </c>
      <c r="E185" s="107" t="s">
        <v>71</v>
      </c>
      <c r="F185" s="99">
        <v>72198959</v>
      </c>
      <c r="G185" s="90">
        <v>20</v>
      </c>
      <c r="H185" s="93">
        <f>G185*300/100</f>
        <v>60</v>
      </c>
      <c r="I185" s="93">
        <f>H185*4</f>
        <v>240</v>
      </c>
      <c r="J185" s="110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</row>
    <row r="186" spans="1:22" ht="15.75" thickBot="1" x14ac:dyDescent="0.3">
      <c r="A186" s="42"/>
      <c r="B186" s="42"/>
      <c r="C186" s="42"/>
      <c r="D186" s="43"/>
      <c r="E186" s="44"/>
      <c r="F186" s="2"/>
      <c r="G186" s="197" t="s">
        <v>0</v>
      </c>
      <c r="H186" s="198"/>
      <c r="I186" s="49">
        <f>SUM(I185:I185)</f>
        <v>240</v>
      </c>
      <c r="J186" s="13"/>
    </row>
    <row r="187" spans="1:22" x14ac:dyDescent="0.25">
      <c r="A187" s="42"/>
      <c r="B187" s="42"/>
      <c r="C187" s="42"/>
      <c r="D187" s="43"/>
      <c r="E187" s="44"/>
      <c r="F187" s="2"/>
      <c r="G187" s="14"/>
      <c r="H187" s="14"/>
      <c r="I187" s="13"/>
      <c r="J187" s="13"/>
    </row>
    <row r="188" spans="1:2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35"/>
    </row>
    <row r="189" spans="1:22" x14ac:dyDescent="0.25">
      <c r="A189" s="196" t="s">
        <v>503</v>
      </c>
      <c r="B189" s="196"/>
      <c r="C189" s="196"/>
      <c r="D189" s="196"/>
      <c r="E189" s="196"/>
      <c r="F189" s="196"/>
      <c r="G189" s="196"/>
      <c r="H189" s="196"/>
      <c r="I189" s="196"/>
      <c r="J189" s="35"/>
    </row>
    <row r="190" spans="1:22" x14ac:dyDescent="0.25">
      <c r="A190" s="196" t="s">
        <v>302</v>
      </c>
      <c r="B190" s="196"/>
      <c r="C190" s="196"/>
      <c r="D190" s="196"/>
      <c r="E190" s="196"/>
      <c r="F190" s="196"/>
      <c r="G190" s="196"/>
      <c r="H190" s="196"/>
      <c r="I190" s="196"/>
      <c r="J190" s="35"/>
    </row>
    <row r="191" spans="1:22" x14ac:dyDescent="0.25">
      <c r="A191" s="65"/>
      <c r="B191" s="65"/>
      <c r="C191" s="65"/>
      <c r="D191" s="65"/>
      <c r="E191" s="45"/>
      <c r="F191" s="65"/>
      <c r="G191" s="65"/>
      <c r="H191" s="65"/>
      <c r="I191" s="65"/>
      <c r="J191" s="35"/>
    </row>
    <row r="192" spans="1:22" x14ac:dyDescent="0.25">
      <c r="A192" s="196" t="s">
        <v>191</v>
      </c>
      <c r="B192" s="196"/>
      <c r="C192" s="196"/>
      <c r="D192" s="196"/>
      <c r="E192" s="196"/>
      <c r="F192" s="196"/>
      <c r="G192" s="196"/>
      <c r="H192" s="196"/>
      <c r="I192" s="196"/>
      <c r="J192" s="8"/>
    </row>
    <row r="193" spans="1:10" x14ac:dyDescent="0.25">
      <c r="A193" s="50"/>
      <c r="B193" s="50"/>
      <c r="C193" s="50"/>
      <c r="D193" s="50"/>
      <c r="E193" s="31"/>
      <c r="F193" s="50"/>
      <c r="G193" s="50"/>
      <c r="H193" s="50"/>
      <c r="I193" s="50"/>
      <c r="J193" s="8"/>
    </row>
    <row r="194" spans="1:10" ht="36.75" customHeight="1" x14ac:dyDescent="0.25">
      <c r="A194" s="5" t="s">
        <v>7</v>
      </c>
      <c r="B194" s="5" t="s">
        <v>6</v>
      </c>
      <c r="C194" s="6" t="s">
        <v>502</v>
      </c>
      <c r="D194" s="6" t="s">
        <v>5</v>
      </c>
      <c r="E194" s="6" t="s">
        <v>4</v>
      </c>
      <c r="F194" s="64" t="s">
        <v>259</v>
      </c>
      <c r="G194" s="6" t="s">
        <v>3</v>
      </c>
      <c r="H194" s="77" t="s">
        <v>12</v>
      </c>
      <c r="I194" s="6" t="s">
        <v>1</v>
      </c>
      <c r="J194" s="8"/>
    </row>
    <row r="195" spans="1:10" x14ac:dyDescent="0.25">
      <c r="A195" s="90">
        <v>1</v>
      </c>
      <c r="B195" s="99" t="s">
        <v>242</v>
      </c>
      <c r="C195" s="99" t="s">
        <v>105</v>
      </c>
      <c r="D195" s="90" t="s">
        <v>25</v>
      </c>
      <c r="E195" s="137" t="s">
        <v>243</v>
      </c>
      <c r="F195" s="99">
        <v>70513647</v>
      </c>
      <c r="G195" s="90">
        <v>10</v>
      </c>
      <c r="H195" s="93">
        <f>G195*270/100</f>
        <v>27</v>
      </c>
      <c r="I195" s="93">
        <f>H195*4</f>
        <v>108</v>
      </c>
      <c r="J195" s="8"/>
    </row>
    <row r="196" spans="1:10" x14ac:dyDescent="0.25">
      <c r="A196" s="90">
        <v>2</v>
      </c>
      <c r="B196" s="99" t="s">
        <v>239</v>
      </c>
      <c r="C196" s="99" t="s">
        <v>240</v>
      </c>
      <c r="D196" s="90" t="s">
        <v>25</v>
      </c>
      <c r="E196" s="137" t="s">
        <v>241</v>
      </c>
      <c r="F196" s="99">
        <v>46792027</v>
      </c>
      <c r="G196" s="90">
        <v>10</v>
      </c>
      <c r="H196" s="93">
        <f>G196*380/100</f>
        <v>38</v>
      </c>
      <c r="I196" s="93">
        <f>H196*4</f>
        <v>152</v>
      </c>
      <c r="J196" s="8"/>
    </row>
    <row r="197" spans="1:10" x14ac:dyDescent="0.25">
      <c r="A197" s="90">
        <v>3</v>
      </c>
      <c r="B197" s="99" t="s">
        <v>248</v>
      </c>
      <c r="C197" s="91" t="s">
        <v>240</v>
      </c>
      <c r="D197" s="90" t="s">
        <v>76</v>
      </c>
      <c r="E197" s="137" t="s">
        <v>249</v>
      </c>
      <c r="F197" s="99">
        <v>42148960</v>
      </c>
      <c r="G197" s="90">
        <v>10</v>
      </c>
      <c r="H197" s="93">
        <f>G197*380/100</f>
        <v>38</v>
      </c>
      <c r="I197" s="93">
        <f>H197*4</f>
        <v>152</v>
      </c>
      <c r="J197" s="8"/>
    </row>
    <row r="198" spans="1:10" ht="15.75" thickBot="1" x14ac:dyDescent="0.3">
      <c r="A198" s="90">
        <v>4</v>
      </c>
      <c r="B198" s="99" t="s">
        <v>265</v>
      </c>
      <c r="C198" s="99" t="s">
        <v>103</v>
      </c>
      <c r="D198" s="90" t="s">
        <v>25</v>
      </c>
      <c r="E198" s="137" t="s">
        <v>104</v>
      </c>
      <c r="F198" s="99">
        <v>70449427</v>
      </c>
      <c r="G198" s="90">
        <v>10</v>
      </c>
      <c r="H198" s="93">
        <f>G198*300/100</f>
        <v>30</v>
      </c>
      <c r="I198" s="93">
        <f>H198*4</f>
        <v>120</v>
      </c>
      <c r="J198" s="8"/>
    </row>
    <row r="199" spans="1:10" ht="15.75" thickBot="1" x14ac:dyDescent="0.3">
      <c r="A199" s="10"/>
      <c r="B199" s="10"/>
      <c r="C199" s="10"/>
      <c r="D199" s="53"/>
      <c r="E199" s="54"/>
      <c r="F199" s="118"/>
      <c r="G199" s="203" t="s">
        <v>0</v>
      </c>
      <c r="H199" s="204"/>
      <c r="I199" s="109">
        <f>SUM(I195:I198)</f>
        <v>532</v>
      </c>
      <c r="J199" s="13"/>
    </row>
    <row r="200" spans="1:10" x14ac:dyDescent="0.25">
      <c r="A200" s="10"/>
      <c r="B200" s="10"/>
      <c r="C200" s="10"/>
      <c r="D200" s="53"/>
      <c r="E200" s="54"/>
      <c r="F200" s="118"/>
      <c r="G200" s="69"/>
      <c r="H200" s="69"/>
      <c r="I200" s="110"/>
      <c r="J200" s="13"/>
    </row>
    <row r="201" spans="1:10" x14ac:dyDescent="0.25">
      <c r="A201" s="9"/>
      <c r="B201" s="9"/>
      <c r="C201" s="9"/>
      <c r="D201" s="12"/>
      <c r="E201" s="11"/>
      <c r="F201" s="2"/>
      <c r="G201" s="36"/>
      <c r="H201" s="36"/>
      <c r="I201" s="13"/>
      <c r="J201" s="13"/>
    </row>
    <row r="202" spans="1:10" x14ac:dyDescent="0.25">
      <c r="A202" s="9"/>
      <c r="B202" s="9"/>
      <c r="C202" s="9"/>
      <c r="D202" s="12"/>
      <c r="E202" s="11"/>
      <c r="F202" s="2"/>
      <c r="G202" s="36"/>
      <c r="H202" s="36"/>
      <c r="I202" s="13"/>
      <c r="J202" s="13"/>
    </row>
    <row r="203" spans="1:10" x14ac:dyDescent="0.25">
      <c r="A203" s="196" t="s">
        <v>16</v>
      </c>
      <c r="B203" s="196"/>
      <c r="C203" s="196"/>
      <c r="D203" s="196"/>
      <c r="E203" s="196"/>
      <c r="F203" s="196"/>
      <c r="G203" s="196"/>
      <c r="H203" s="196"/>
      <c r="I203" s="196"/>
      <c r="J203" s="196"/>
    </row>
    <row r="204" spans="1:10" x14ac:dyDescent="0.25">
      <c r="A204" s="196" t="s">
        <v>302</v>
      </c>
      <c r="B204" s="196"/>
      <c r="C204" s="196"/>
      <c r="D204" s="196"/>
      <c r="E204" s="196"/>
      <c r="F204" s="196"/>
      <c r="G204" s="196"/>
      <c r="H204" s="196"/>
      <c r="I204" s="196"/>
      <c r="J204" s="196"/>
    </row>
    <row r="205" spans="1:10" x14ac:dyDescent="0.25">
      <c r="A205" s="65"/>
      <c r="B205" s="65"/>
      <c r="C205" s="65"/>
      <c r="D205" s="65"/>
      <c r="E205" s="45"/>
      <c r="F205" s="65"/>
      <c r="G205" s="65"/>
      <c r="H205" s="65"/>
      <c r="I205" s="65"/>
      <c r="J205" s="42"/>
    </row>
    <row r="206" spans="1:10" x14ac:dyDescent="0.25">
      <c r="A206" s="196" t="s">
        <v>8</v>
      </c>
      <c r="B206" s="196"/>
      <c r="C206" s="196"/>
      <c r="D206" s="196"/>
      <c r="E206" s="196"/>
      <c r="F206" s="196"/>
      <c r="G206" s="196"/>
      <c r="H206" s="196"/>
      <c r="I206" s="196"/>
      <c r="J206" s="196"/>
    </row>
    <row r="207" spans="1:10" x14ac:dyDescent="0.25">
      <c r="A207" s="9"/>
      <c r="B207" s="9"/>
      <c r="C207" s="12"/>
      <c r="D207" s="12"/>
      <c r="E207" s="11"/>
      <c r="F207" s="33"/>
      <c r="G207" s="33"/>
      <c r="H207" s="34"/>
      <c r="I207" s="12"/>
      <c r="J207" s="9"/>
    </row>
    <row r="208" spans="1:10" ht="36.75" customHeight="1" x14ac:dyDescent="0.25">
      <c r="A208" s="82" t="s">
        <v>7</v>
      </c>
      <c r="B208" s="82" t="s">
        <v>6</v>
      </c>
      <c r="C208" s="83" t="s">
        <v>502</v>
      </c>
      <c r="D208" s="83" t="s">
        <v>5</v>
      </c>
      <c r="E208" s="83" t="s">
        <v>4</v>
      </c>
      <c r="F208" s="85" t="s">
        <v>15</v>
      </c>
      <c r="G208" s="85" t="s">
        <v>259</v>
      </c>
      <c r="H208" s="86" t="s">
        <v>3</v>
      </c>
      <c r="I208" s="83" t="s">
        <v>2</v>
      </c>
      <c r="J208" s="83" t="s">
        <v>1</v>
      </c>
    </row>
    <row r="209" spans="1:11" x14ac:dyDescent="0.25">
      <c r="A209" s="181">
        <v>1</v>
      </c>
      <c r="B209" s="91" t="s">
        <v>220</v>
      </c>
      <c r="C209" s="91" t="s">
        <v>27</v>
      </c>
      <c r="D209" s="92" t="s">
        <v>25</v>
      </c>
      <c r="E209" s="92" t="s">
        <v>221</v>
      </c>
      <c r="F209" s="98">
        <v>17.059999999999999</v>
      </c>
      <c r="G209" s="100">
        <v>71974289</v>
      </c>
      <c r="H209" s="121">
        <v>50</v>
      </c>
      <c r="I209" s="179">
        <f>H209*290/100</f>
        <v>145</v>
      </c>
      <c r="J209" s="179">
        <f t="shared" ref="J209" si="19">I209*4</f>
        <v>580</v>
      </c>
      <c r="K209" s="111"/>
    </row>
    <row r="210" spans="1:11" x14ac:dyDescent="0.25">
      <c r="A210" s="181">
        <v>2</v>
      </c>
      <c r="B210" s="91" t="s">
        <v>232</v>
      </c>
      <c r="C210" s="91" t="s">
        <v>27</v>
      </c>
      <c r="D210" s="92" t="s">
        <v>275</v>
      </c>
      <c r="E210" s="92" t="s">
        <v>233</v>
      </c>
      <c r="F210" s="98">
        <v>16.8</v>
      </c>
      <c r="G210" s="100">
        <v>72436115</v>
      </c>
      <c r="H210" s="121">
        <v>25</v>
      </c>
      <c r="I210" s="179">
        <f>H210*340/100</f>
        <v>85</v>
      </c>
      <c r="J210" s="179">
        <f>I210*4</f>
        <v>340</v>
      </c>
      <c r="K210" s="111"/>
    </row>
    <row r="211" spans="1:11" x14ac:dyDescent="0.25">
      <c r="A211" s="181">
        <v>3</v>
      </c>
      <c r="B211" s="91" t="s">
        <v>320</v>
      </c>
      <c r="C211" s="91" t="s">
        <v>27</v>
      </c>
      <c r="D211" s="92" t="s">
        <v>66</v>
      </c>
      <c r="E211" s="92" t="s">
        <v>321</v>
      </c>
      <c r="F211" s="98">
        <v>16.68</v>
      </c>
      <c r="G211" s="100">
        <v>71240909</v>
      </c>
      <c r="H211" s="121">
        <v>25</v>
      </c>
      <c r="I211" s="179">
        <f>H211*290/100</f>
        <v>72.5</v>
      </c>
      <c r="J211" s="179">
        <f>I211*4</f>
        <v>290</v>
      </c>
      <c r="K211" s="111"/>
    </row>
    <row r="212" spans="1:11" x14ac:dyDescent="0.25">
      <c r="A212" s="181">
        <v>4</v>
      </c>
      <c r="B212" s="91" t="s">
        <v>222</v>
      </c>
      <c r="C212" s="91" t="s">
        <v>10</v>
      </c>
      <c r="D212" s="92" t="s">
        <v>275</v>
      </c>
      <c r="E212" s="92" t="s">
        <v>223</v>
      </c>
      <c r="F212" s="98">
        <v>16.55</v>
      </c>
      <c r="G212" s="100">
        <v>70325266</v>
      </c>
      <c r="H212" s="121">
        <v>25</v>
      </c>
      <c r="I212" s="179">
        <f>H212*630/100</f>
        <v>157.5</v>
      </c>
      <c r="J212" s="179">
        <f t="shared" ref="J212:J220" si="20">I212*4</f>
        <v>630</v>
      </c>
      <c r="K212" s="111"/>
    </row>
    <row r="213" spans="1:11" x14ac:dyDescent="0.25">
      <c r="A213" s="181">
        <v>5</v>
      </c>
      <c r="B213" s="91" t="s">
        <v>234</v>
      </c>
      <c r="C213" s="91" t="s">
        <v>9</v>
      </c>
      <c r="D213" s="92" t="s">
        <v>66</v>
      </c>
      <c r="E213" s="92" t="s">
        <v>88</v>
      </c>
      <c r="F213" s="98">
        <v>16.43</v>
      </c>
      <c r="G213" s="100">
        <v>71994984</v>
      </c>
      <c r="H213" s="121">
        <v>25</v>
      </c>
      <c r="I213" s="179">
        <f>H213*290/100</f>
        <v>72.5</v>
      </c>
      <c r="J213" s="179">
        <f t="shared" si="20"/>
        <v>290</v>
      </c>
      <c r="K213" s="111"/>
    </row>
    <row r="214" spans="1:11" x14ac:dyDescent="0.25">
      <c r="A214" s="181">
        <v>6</v>
      </c>
      <c r="B214" s="91" t="s">
        <v>237</v>
      </c>
      <c r="C214" s="91" t="s">
        <v>10</v>
      </c>
      <c r="D214" s="92" t="s">
        <v>275</v>
      </c>
      <c r="E214" s="92" t="s">
        <v>238</v>
      </c>
      <c r="F214" s="92">
        <v>16.25</v>
      </c>
      <c r="G214" s="100">
        <v>72253951</v>
      </c>
      <c r="H214" s="121">
        <v>25</v>
      </c>
      <c r="I214" s="179">
        <f>H214*630/100</f>
        <v>157.5</v>
      </c>
      <c r="J214" s="179">
        <f t="shared" si="20"/>
        <v>630</v>
      </c>
      <c r="K214" s="111"/>
    </row>
    <row r="215" spans="1:11" x14ac:dyDescent="0.25">
      <c r="A215" s="181">
        <v>7</v>
      </c>
      <c r="B215" s="91" t="s">
        <v>179</v>
      </c>
      <c r="C215" s="91" t="s">
        <v>27</v>
      </c>
      <c r="D215" s="92" t="s">
        <v>25</v>
      </c>
      <c r="E215" s="92" t="s">
        <v>61</v>
      </c>
      <c r="F215" s="92">
        <v>16.04</v>
      </c>
      <c r="G215" s="100">
        <v>70505170</v>
      </c>
      <c r="H215" s="121">
        <v>25</v>
      </c>
      <c r="I215" s="179">
        <f>H215*290/100</f>
        <v>72.5</v>
      </c>
      <c r="J215" s="179">
        <f t="shared" si="20"/>
        <v>290</v>
      </c>
      <c r="K215" s="111"/>
    </row>
    <row r="216" spans="1:11" x14ac:dyDescent="0.25">
      <c r="A216" s="181">
        <v>8</v>
      </c>
      <c r="B216" s="95" t="s">
        <v>235</v>
      </c>
      <c r="C216" s="95" t="s">
        <v>9</v>
      </c>
      <c r="D216" s="96" t="s">
        <v>275</v>
      </c>
      <c r="E216" s="96" t="s">
        <v>236</v>
      </c>
      <c r="F216" s="182">
        <v>15.88</v>
      </c>
      <c r="G216" s="183">
        <v>72170713</v>
      </c>
      <c r="H216" s="184">
        <v>15</v>
      </c>
      <c r="I216" s="97">
        <f>H216*340/100</f>
        <v>51</v>
      </c>
      <c r="J216" s="97">
        <f t="shared" si="20"/>
        <v>204</v>
      </c>
      <c r="K216" s="111"/>
    </row>
    <row r="217" spans="1:11" x14ac:dyDescent="0.25">
      <c r="A217" s="181">
        <v>9</v>
      </c>
      <c r="B217" s="91" t="s">
        <v>230</v>
      </c>
      <c r="C217" s="91" t="s">
        <v>27</v>
      </c>
      <c r="D217" s="92" t="s">
        <v>275</v>
      </c>
      <c r="E217" s="92">
        <v>1727401003</v>
      </c>
      <c r="F217" s="92">
        <v>15.87</v>
      </c>
      <c r="G217" s="100">
        <v>72436095</v>
      </c>
      <c r="H217" s="184">
        <v>15</v>
      </c>
      <c r="I217" s="179">
        <f>H217*340/100</f>
        <v>51</v>
      </c>
      <c r="J217" s="179">
        <f t="shared" si="20"/>
        <v>204</v>
      </c>
      <c r="K217" s="111"/>
    </row>
    <row r="218" spans="1:11" x14ac:dyDescent="0.25">
      <c r="A218" s="181">
        <v>10</v>
      </c>
      <c r="B218" s="91" t="s">
        <v>180</v>
      </c>
      <c r="C218" s="91" t="s">
        <v>10</v>
      </c>
      <c r="D218" s="92" t="s">
        <v>66</v>
      </c>
      <c r="E218" s="92" t="s">
        <v>91</v>
      </c>
      <c r="F218" s="98">
        <v>15.59</v>
      </c>
      <c r="G218" s="100">
        <v>71796855</v>
      </c>
      <c r="H218" s="184">
        <v>15</v>
      </c>
      <c r="I218" s="179">
        <f>H218*580/100</f>
        <v>87</v>
      </c>
      <c r="J218" s="179">
        <f t="shared" si="20"/>
        <v>348</v>
      </c>
      <c r="K218" s="111"/>
    </row>
    <row r="219" spans="1:11" x14ac:dyDescent="0.25">
      <c r="A219" s="181">
        <v>11</v>
      </c>
      <c r="B219" s="91" t="s">
        <v>181</v>
      </c>
      <c r="C219" s="91" t="s">
        <v>106</v>
      </c>
      <c r="D219" s="92" t="s">
        <v>66</v>
      </c>
      <c r="E219" s="92" t="s">
        <v>174</v>
      </c>
      <c r="F219" s="92">
        <v>15.52</v>
      </c>
      <c r="G219" s="100">
        <v>73320341</v>
      </c>
      <c r="H219" s="184">
        <v>15</v>
      </c>
      <c r="I219" s="179">
        <f>H219*580/100</f>
        <v>87</v>
      </c>
      <c r="J219" s="179">
        <f t="shared" si="20"/>
        <v>348</v>
      </c>
      <c r="K219" s="111"/>
    </row>
    <row r="220" spans="1:11" x14ac:dyDescent="0.25">
      <c r="A220" s="181">
        <v>12</v>
      </c>
      <c r="B220" s="95" t="s">
        <v>231</v>
      </c>
      <c r="C220" s="95" t="s">
        <v>27</v>
      </c>
      <c r="D220" s="96" t="s">
        <v>275</v>
      </c>
      <c r="E220" s="96">
        <v>1727401004</v>
      </c>
      <c r="F220" s="96">
        <v>15.45</v>
      </c>
      <c r="G220" s="183">
        <v>75046757</v>
      </c>
      <c r="H220" s="184">
        <v>15</v>
      </c>
      <c r="I220" s="97">
        <f>H220*340/100</f>
        <v>51</v>
      </c>
      <c r="J220" s="97">
        <f t="shared" si="20"/>
        <v>204</v>
      </c>
      <c r="K220" s="111"/>
    </row>
    <row r="221" spans="1:11" x14ac:dyDescent="0.25">
      <c r="A221" s="181">
        <v>13</v>
      </c>
      <c r="B221" s="91" t="s">
        <v>322</v>
      </c>
      <c r="C221" s="91" t="s">
        <v>9</v>
      </c>
      <c r="D221" s="92" t="s">
        <v>275</v>
      </c>
      <c r="E221" s="92">
        <v>1721301005</v>
      </c>
      <c r="F221" s="92">
        <v>15.32</v>
      </c>
      <c r="G221" s="92">
        <v>75048431</v>
      </c>
      <c r="H221" s="184">
        <v>15</v>
      </c>
      <c r="I221" s="97">
        <f>H221*340/100</f>
        <v>51</v>
      </c>
      <c r="J221" s="97">
        <f t="shared" ref="J221" si="21">I221*4</f>
        <v>204</v>
      </c>
      <c r="K221" s="111"/>
    </row>
    <row r="222" spans="1:11" x14ac:dyDescent="0.25">
      <c r="A222" s="181">
        <v>14</v>
      </c>
      <c r="B222" s="91" t="s">
        <v>228</v>
      </c>
      <c r="C222" s="91" t="s">
        <v>27</v>
      </c>
      <c r="D222" s="92" t="s">
        <v>275</v>
      </c>
      <c r="E222" s="92" t="s">
        <v>229</v>
      </c>
      <c r="F222" s="92">
        <v>15.27</v>
      </c>
      <c r="G222" s="100">
        <v>70649561</v>
      </c>
      <c r="H222" s="184">
        <v>15</v>
      </c>
      <c r="I222" s="179">
        <f>H222*340/100</f>
        <v>51</v>
      </c>
      <c r="J222" s="179">
        <f>I222*4</f>
        <v>204</v>
      </c>
      <c r="K222" s="111"/>
    </row>
    <row r="223" spans="1:11" x14ac:dyDescent="0.25">
      <c r="A223" s="181">
        <v>15</v>
      </c>
      <c r="B223" s="91" t="s">
        <v>48</v>
      </c>
      <c r="C223" s="91" t="s">
        <v>106</v>
      </c>
      <c r="D223" s="92" t="s">
        <v>25</v>
      </c>
      <c r="E223" s="92" t="s">
        <v>63</v>
      </c>
      <c r="F223" s="92">
        <v>15.24</v>
      </c>
      <c r="G223" s="100">
        <v>72211276</v>
      </c>
      <c r="H223" s="184">
        <v>15</v>
      </c>
      <c r="I223" s="179">
        <f>H223*580/100</f>
        <v>87</v>
      </c>
      <c r="J223" s="179">
        <f>I223*4</f>
        <v>348</v>
      </c>
      <c r="K223" s="111"/>
    </row>
    <row r="224" spans="1:11" x14ac:dyDescent="0.25">
      <c r="A224" s="181">
        <v>16</v>
      </c>
      <c r="B224" s="91" t="s">
        <v>323</v>
      </c>
      <c r="C224" s="91" t="s">
        <v>10</v>
      </c>
      <c r="D224" s="92" t="s">
        <v>275</v>
      </c>
      <c r="E224" s="92">
        <v>1723001009</v>
      </c>
      <c r="F224" s="98">
        <v>15.1</v>
      </c>
      <c r="G224" s="100">
        <v>70972058</v>
      </c>
      <c r="H224" s="184">
        <v>15</v>
      </c>
      <c r="I224" s="179">
        <f>H224*630/100</f>
        <v>94.5</v>
      </c>
      <c r="J224" s="179">
        <f>I224*4</f>
        <v>378</v>
      </c>
      <c r="K224" s="111"/>
    </row>
    <row r="225" spans="1:11" x14ac:dyDescent="0.25">
      <c r="A225" s="181">
        <v>17</v>
      </c>
      <c r="B225" s="91" t="s">
        <v>182</v>
      </c>
      <c r="C225" s="91" t="s">
        <v>27</v>
      </c>
      <c r="D225" s="92" t="s">
        <v>25</v>
      </c>
      <c r="E225" s="92" t="s">
        <v>62</v>
      </c>
      <c r="F225" s="92">
        <v>15.09</v>
      </c>
      <c r="G225" s="100">
        <v>75118042</v>
      </c>
      <c r="H225" s="184">
        <v>15</v>
      </c>
      <c r="I225" s="179">
        <f t="shared" ref="I225:I230" si="22">H225*290/100</f>
        <v>43.5</v>
      </c>
      <c r="J225" s="179">
        <f t="shared" ref="J225:J230" si="23">I225*4</f>
        <v>174</v>
      </c>
      <c r="K225" s="111"/>
    </row>
    <row r="226" spans="1:11" x14ac:dyDescent="0.25">
      <c r="A226" s="181">
        <v>18</v>
      </c>
      <c r="B226" s="91" t="s">
        <v>260</v>
      </c>
      <c r="C226" s="91" t="s">
        <v>27</v>
      </c>
      <c r="D226" s="92" t="s">
        <v>25</v>
      </c>
      <c r="E226" s="92" t="s">
        <v>224</v>
      </c>
      <c r="F226" s="98">
        <v>14.99</v>
      </c>
      <c r="G226" s="100">
        <v>46056990</v>
      </c>
      <c r="H226" s="121">
        <v>10</v>
      </c>
      <c r="I226" s="179">
        <f t="shared" si="22"/>
        <v>29</v>
      </c>
      <c r="J226" s="179">
        <f t="shared" si="23"/>
        <v>116</v>
      </c>
      <c r="K226" s="111"/>
    </row>
    <row r="227" spans="1:11" x14ac:dyDescent="0.25">
      <c r="A227" s="181">
        <v>19</v>
      </c>
      <c r="B227" s="91" t="s">
        <v>225</v>
      </c>
      <c r="C227" s="91" t="s">
        <v>27</v>
      </c>
      <c r="D227" s="92" t="s">
        <v>66</v>
      </c>
      <c r="E227" s="92" t="s">
        <v>226</v>
      </c>
      <c r="F227" s="98">
        <v>14.97</v>
      </c>
      <c r="G227" s="100">
        <v>74043525</v>
      </c>
      <c r="H227" s="121">
        <v>10</v>
      </c>
      <c r="I227" s="179">
        <f t="shared" si="22"/>
        <v>29</v>
      </c>
      <c r="J227" s="179">
        <f t="shared" si="23"/>
        <v>116</v>
      </c>
      <c r="K227" s="111"/>
    </row>
    <row r="228" spans="1:11" x14ac:dyDescent="0.25">
      <c r="A228" s="181">
        <v>20</v>
      </c>
      <c r="B228" s="91" t="s">
        <v>185</v>
      </c>
      <c r="C228" s="91" t="s">
        <v>27</v>
      </c>
      <c r="D228" s="92" t="s">
        <v>50</v>
      </c>
      <c r="E228" s="92" t="s">
        <v>41</v>
      </c>
      <c r="F228" s="92">
        <v>14.94</v>
      </c>
      <c r="G228" s="100">
        <v>70093535</v>
      </c>
      <c r="H228" s="121">
        <v>10</v>
      </c>
      <c r="I228" s="179">
        <f t="shared" si="22"/>
        <v>29</v>
      </c>
      <c r="J228" s="179">
        <f t="shared" si="23"/>
        <v>116</v>
      </c>
      <c r="K228" s="111"/>
    </row>
    <row r="229" spans="1:11" x14ac:dyDescent="0.25">
      <c r="A229" s="181">
        <v>21</v>
      </c>
      <c r="B229" s="91" t="s">
        <v>183</v>
      </c>
      <c r="C229" s="91" t="s">
        <v>27</v>
      </c>
      <c r="D229" s="92" t="s">
        <v>66</v>
      </c>
      <c r="E229" s="92" t="s">
        <v>92</v>
      </c>
      <c r="F229" s="92">
        <v>14.94</v>
      </c>
      <c r="G229" s="100">
        <v>80267994</v>
      </c>
      <c r="H229" s="121">
        <v>10</v>
      </c>
      <c r="I229" s="179">
        <f t="shared" si="22"/>
        <v>29</v>
      </c>
      <c r="J229" s="179">
        <f t="shared" si="23"/>
        <v>116</v>
      </c>
      <c r="K229" s="111"/>
    </row>
    <row r="230" spans="1:11" x14ac:dyDescent="0.25">
      <c r="A230" s="181">
        <v>22</v>
      </c>
      <c r="B230" s="102" t="s">
        <v>227</v>
      </c>
      <c r="C230" s="102" t="s">
        <v>27</v>
      </c>
      <c r="D230" s="103" t="s">
        <v>66</v>
      </c>
      <c r="E230" s="103" t="s">
        <v>107</v>
      </c>
      <c r="F230" s="185">
        <v>14.9</v>
      </c>
      <c r="G230" s="104">
        <v>46801144</v>
      </c>
      <c r="H230" s="121">
        <v>10</v>
      </c>
      <c r="I230" s="178">
        <f t="shared" si="22"/>
        <v>29</v>
      </c>
      <c r="J230" s="178">
        <f t="shared" si="23"/>
        <v>116</v>
      </c>
      <c r="K230" s="111"/>
    </row>
    <row r="231" spans="1:11" x14ac:dyDescent="0.25">
      <c r="A231" s="181">
        <v>23</v>
      </c>
      <c r="B231" s="91" t="s">
        <v>324</v>
      </c>
      <c r="C231" s="91" t="s">
        <v>9</v>
      </c>
      <c r="D231" s="92" t="s">
        <v>25</v>
      </c>
      <c r="E231" s="92" t="s">
        <v>325</v>
      </c>
      <c r="F231" s="92">
        <v>14.71</v>
      </c>
      <c r="G231" s="92">
        <v>73543509</v>
      </c>
      <c r="H231" s="121">
        <v>10</v>
      </c>
      <c r="I231" s="178">
        <f t="shared" ref="I231" si="24">H231*290/100</f>
        <v>29</v>
      </c>
      <c r="J231" s="178">
        <f t="shared" ref="J231" si="25">I231*4</f>
        <v>116</v>
      </c>
      <c r="K231" s="111"/>
    </row>
    <row r="232" spans="1:11" x14ac:dyDescent="0.25">
      <c r="A232" s="181">
        <v>24</v>
      </c>
      <c r="B232" s="91" t="s">
        <v>186</v>
      </c>
      <c r="C232" s="91" t="s">
        <v>10</v>
      </c>
      <c r="D232" s="92" t="s">
        <v>66</v>
      </c>
      <c r="E232" s="92" t="s">
        <v>176</v>
      </c>
      <c r="F232" s="98">
        <v>14.65</v>
      </c>
      <c r="G232" s="100">
        <v>71419497</v>
      </c>
      <c r="H232" s="121">
        <v>10</v>
      </c>
      <c r="I232" s="179">
        <f>H232*580/100</f>
        <v>58</v>
      </c>
      <c r="J232" s="179">
        <f t="shared" ref="J232:J244" si="26">I232*4</f>
        <v>232</v>
      </c>
      <c r="K232" s="111"/>
    </row>
    <row r="233" spans="1:11" x14ac:dyDescent="0.25">
      <c r="A233" s="181">
        <v>25</v>
      </c>
      <c r="B233" s="91" t="s">
        <v>184</v>
      </c>
      <c r="C233" s="91" t="s">
        <v>10</v>
      </c>
      <c r="D233" s="92" t="s">
        <v>66</v>
      </c>
      <c r="E233" s="92" t="s">
        <v>175</v>
      </c>
      <c r="F233" s="92">
        <v>14.41</v>
      </c>
      <c r="G233" s="100">
        <v>71960896</v>
      </c>
      <c r="H233" s="121">
        <v>10</v>
      </c>
      <c r="I233" s="179">
        <f>H233*580/100</f>
        <v>58</v>
      </c>
      <c r="J233" s="179">
        <f t="shared" si="26"/>
        <v>232</v>
      </c>
      <c r="K233" s="111"/>
    </row>
    <row r="234" spans="1:11" x14ac:dyDescent="0.25">
      <c r="A234" s="181">
        <v>26</v>
      </c>
      <c r="B234" s="91" t="s">
        <v>326</v>
      </c>
      <c r="C234" s="91" t="s">
        <v>9</v>
      </c>
      <c r="D234" s="92" t="s">
        <v>50</v>
      </c>
      <c r="E234" s="92" t="s">
        <v>327</v>
      </c>
      <c r="F234" s="92">
        <v>13.83</v>
      </c>
      <c r="G234" s="92">
        <v>72393155</v>
      </c>
      <c r="H234" s="121">
        <v>10</v>
      </c>
      <c r="I234" s="179">
        <f>H234*260/100</f>
        <v>26</v>
      </c>
      <c r="J234" s="179">
        <f t="shared" si="26"/>
        <v>104</v>
      </c>
      <c r="K234" s="111"/>
    </row>
    <row r="235" spans="1:11" x14ac:dyDescent="0.25">
      <c r="A235" s="181">
        <v>27</v>
      </c>
      <c r="B235" s="91" t="s">
        <v>187</v>
      </c>
      <c r="C235" s="91" t="s">
        <v>10</v>
      </c>
      <c r="D235" s="92" t="s">
        <v>66</v>
      </c>
      <c r="E235" s="92" t="s">
        <v>177</v>
      </c>
      <c r="F235" s="98">
        <v>13.77</v>
      </c>
      <c r="G235" s="100">
        <v>71978363</v>
      </c>
      <c r="H235" s="121">
        <v>10</v>
      </c>
      <c r="I235" s="179">
        <f>H235*580/100</f>
        <v>58</v>
      </c>
      <c r="J235" s="179">
        <f t="shared" si="26"/>
        <v>232</v>
      </c>
      <c r="K235" s="111"/>
    </row>
    <row r="236" spans="1:11" x14ac:dyDescent="0.25">
      <c r="A236" s="181">
        <v>28</v>
      </c>
      <c r="B236" s="91" t="s">
        <v>328</v>
      </c>
      <c r="C236" s="91" t="s">
        <v>27</v>
      </c>
      <c r="D236" s="92" t="s">
        <v>66</v>
      </c>
      <c r="E236" s="92">
        <v>1727401039</v>
      </c>
      <c r="F236" s="98">
        <v>13.66</v>
      </c>
      <c r="G236" s="100">
        <v>72745075</v>
      </c>
      <c r="H236" s="121">
        <v>10</v>
      </c>
      <c r="I236" s="179">
        <f>H236*290/100</f>
        <v>29</v>
      </c>
      <c r="J236" s="179">
        <f t="shared" si="26"/>
        <v>116</v>
      </c>
      <c r="K236" s="111"/>
    </row>
    <row r="237" spans="1:11" x14ac:dyDescent="0.25">
      <c r="A237" s="181">
        <v>29</v>
      </c>
      <c r="B237" s="91" t="s">
        <v>329</v>
      </c>
      <c r="C237" s="91" t="s">
        <v>27</v>
      </c>
      <c r="D237" s="92" t="s">
        <v>66</v>
      </c>
      <c r="E237" s="92" t="s">
        <v>330</v>
      </c>
      <c r="F237" s="98">
        <v>13.22</v>
      </c>
      <c r="G237" s="100">
        <v>72614982</v>
      </c>
      <c r="H237" s="121">
        <v>10</v>
      </c>
      <c r="I237" s="179">
        <f>H237*290/100</f>
        <v>29</v>
      </c>
      <c r="J237" s="179">
        <f t="shared" si="26"/>
        <v>116</v>
      </c>
      <c r="K237" s="111"/>
    </row>
    <row r="238" spans="1:11" x14ac:dyDescent="0.25">
      <c r="A238" s="181">
        <v>30</v>
      </c>
      <c r="B238" s="91" t="s">
        <v>331</v>
      </c>
      <c r="C238" s="91" t="s">
        <v>10</v>
      </c>
      <c r="D238" s="92" t="s">
        <v>275</v>
      </c>
      <c r="E238" s="92" t="s">
        <v>332</v>
      </c>
      <c r="F238" s="98">
        <v>13.2</v>
      </c>
      <c r="G238" s="100">
        <v>75892369</v>
      </c>
      <c r="H238" s="121">
        <v>10</v>
      </c>
      <c r="I238" s="179">
        <f>H238*630/100</f>
        <v>63</v>
      </c>
      <c r="J238" s="179">
        <f t="shared" si="26"/>
        <v>252</v>
      </c>
      <c r="K238" s="111"/>
    </row>
    <row r="239" spans="1:11" x14ac:dyDescent="0.25">
      <c r="A239" s="181">
        <v>31</v>
      </c>
      <c r="B239" s="91" t="s">
        <v>188</v>
      </c>
      <c r="C239" s="91" t="s">
        <v>10</v>
      </c>
      <c r="D239" s="92" t="s">
        <v>66</v>
      </c>
      <c r="E239" s="92" t="s">
        <v>93</v>
      </c>
      <c r="F239" s="92">
        <v>13.19</v>
      </c>
      <c r="G239" s="100">
        <v>72780630</v>
      </c>
      <c r="H239" s="121">
        <v>10</v>
      </c>
      <c r="I239" s="179">
        <f>H239*580/100</f>
        <v>58</v>
      </c>
      <c r="J239" s="179">
        <f t="shared" si="26"/>
        <v>232</v>
      </c>
      <c r="K239" s="111"/>
    </row>
    <row r="240" spans="1:11" x14ac:dyDescent="0.25">
      <c r="A240" s="181">
        <v>32</v>
      </c>
      <c r="B240" s="91" t="s">
        <v>333</v>
      </c>
      <c r="C240" s="91" t="s">
        <v>10</v>
      </c>
      <c r="D240" s="92" t="s">
        <v>275</v>
      </c>
      <c r="E240" s="92" t="s">
        <v>334</v>
      </c>
      <c r="F240" s="92">
        <v>13.17</v>
      </c>
      <c r="G240" s="100">
        <v>72553980</v>
      </c>
      <c r="H240" s="121">
        <v>10</v>
      </c>
      <c r="I240" s="179">
        <f>H240*630/100</f>
        <v>63</v>
      </c>
      <c r="J240" s="179">
        <f t="shared" si="26"/>
        <v>252</v>
      </c>
      <c r="K240" s="111"/>
    </row>
    <row r="241" spans="1:24" x14ac:dyDescent="0.25">
      <c r="A241" s="181">
        <v>33</v>
      </c>
      <c r="B241" s="91" t="s">
        <v>189</v>
      </c>
      <c r="C241" s="91" t="s">
        <v>10</v>
      </c>
      <c r="D241" s="92" t="s">
        <v>66</v>
      </c>
      <c r="E241" s="92" t="s">
        <v>94</v>
      </c>
      <c r="F241" s="98">
        <v>13.14</v>
      </c>
      <c r="G241" s="100">
        <v>73070072</v>
      </c>
      <c r="H241" s="121">
        <v>10</v>
      </c>
      <c r="I241" s="179">
        <f>H241*580/100</f>
        <v>58</v>
      </c>
      <c r="J241" s="179">
        <f t="shared" si="26"/>
        <v>232</v>
      </c>
      <c r="K241" s="111"/>
    </row>
    <row r="242" spans="1:24" x14ac:dyDescent="0.25">
      <c r="A242" s="181">
        <v>34</v>
      </c>
      <c r="B242" s="91" t="s">
        <v>335</v>
      </c>
      <c r="C242" s="91" t="s">
        <v>10</v>
      </c>
      <c r="D242" s="92" t="s">
        <v>66</v>
      </c>
      <c r="E242" s="92" t="s">
        <v>336</v>
      </c>
      <c r="F242" s="92">
        <v>12.94</v>
      </c>
      <c r="G242" s="92">
        <v>70453195</v>
      </c>
      <c r="H242" s="121">
        <v>10</v>
      </c>
      <c r="I242" s="179">
        <f>H242*580/100</f>
        <v>58</v>
      </c>
      <c r="J242" s="179">
        <f t="shared" si="26"/>
        <v>232</v>
      </c>
      <c r="K242" s="111"/>
    </row>
    <row r="243" spans="1:24" x14ac:dyDescent="0.25">
      <c r="A243" s="181">
        <v>35</v>
      </c>
      <c r="B243" s="91" t="s">
        <v>337</v>
      </c>
      <c r="C243" s="91" t="s">
        <v>10</v>
      </c>
      <c r="D243" s="92" t="s">
        <v>270</v>
      </c>
      <c r="E243" s="92" t="s">
        <v>338</v>
      </c>
      <c r="F243" s="92">
        <v>12.72</v>
      </c>
      <c r="G243" s="92">
        <v>77170379</v>
      </c>
      <c r="H243" s="121">
        <v>10</v>
      </c>
      <c r="I243" s="179">
        <f>H243*550/100</f>
        <v>55</v>
      </c>
      <c r="J243" s="179">
        <f t="shared" si="26"/>
        <v>220</v>
      </c>
      <c r="K243" s="111"/>
    </row>
    <row r="244" spans="1:24" ht="15.75" thickBot="1" x14ac:dyDescent="0.3">
      <c r="A244" s="181">
        <v>36</v>
      </c>
      <c r="B244" s="91" t="s">
        <v>190</v>
      </c>
      <c r="C244" s="91" t="s">
        <v>10</v>
      </c>
      <c r="D244" s="92" t="s">
        <v>270</v>
      </c>
      <c r="E244" s="92" t="s">
        <v>178</v>
      </c>
      <c r="F244" s="92">
        <v>12.32</v>
      </c>
      <c r="G244" s="100">
        <v>45910957</v>
      </c>
      <c r="H244" s="121">
        <v>10</v>
      </c>
      <c r="I244" s="179">
        <f>H244*550/100</f>
        <v>55</v>
      </c>
      <c r="J244" s="179">
        <f t="shared" si="26"/>
        <v>220</v>
      </c>
      <c r="K244" s="111"/>
    </row>
    <row r="245" spans="1:24" ht="15.75" thickBot="1" x14ac:dyDescent="0.3">
      <c r="A245" s="201" t="s">
        <v>511</v>
      </c>
      <c r="B245" s="201"/>
      <c r="C245" s="201"/>
      <c r="D245" s="201"/>
      <c r="E245" s="201"/>
      <c r="F245" s="53"/>
      <c r="G245" s="53"/>
      <c r="H245" s="217" t="s">
        <v>0</v>
      </c>
      <c r="I245" s="217"/>
      <c r="J245" s="109">
        <f>SUM(J209:J244)</f>
        <v>9034</v>
      </c>
      <c r="K245" s="111"/>
    </row>
    <row r="246" spans="1:24" x14ac:dyDescent="0.25">
      <c r="A246" s="209" t="s">
        <v>512</v>
      </c>
      <c r="B246" s="209"/>
      <c r="C246" s="209"/>
      <c r="D246" s="209"/>
      <c r="E246" s="209"/>
      <c r="F246" s="87"/>
      <c r="G246" s="87"/>
      <c r="H246" s="88"/>
      <c r="I246" s="88"/>
      <c r="J246" s="89"/>
      <c r="K246" s="111"/>
    </row>
    <row r="247" spans="1:24" x14ac:dyDescent="0.25">
      <c r="A247" s="141"/>
      <c r="B247" s="141"/>
      <c r="C247" s="141"/>
      <c r="D247" s="141"/>
      <c r="E247" s="141"/>
      <c r="F247" s="87"/>
      <c r="G247" s="87"/>
      <c r="H247" s="88"/>
      <c r="I247" s="88"/>
      <c r="J247" s="89"/>
      <c r="K247" s="111"/>
    </row>
    <row r="248" spans="1:24" x14ac:dyDescent="0.25">
      <c r="A248" s="141"/>
      <c r="B248" s="141"/>
      <c r="C248" s="141"/>
      <c r="D248" s="141"/>
      <c r="E248" s="141"/>
      <c r="F248" s="87"/>
      <c r="G248" s="87"/>
      <c r="H248" s="88"/>
      <c r="I248" s="88"/>
      <c r="J248" s="89"/>
      <c r="K248" s="111"/>
    </row>
    <row r="249" spans="1:24" x14ac:dyDescent="0.25">
      <c r="A249" s="196" t="s">
        <v>26</v>
      </c>
      <c r="B249" s="196"/>
      <c r="C249" s="196"/>
      <c r="D249" s="196"/>
      <c r="E249" s="196"/>
      <c r="F249" s="196"/>
      <c r="G249" s="196"/>
      <c r="H249" s="196"/>
      <c r="I249" s="196"/>
      <c r="J249" s="13"/>
    </row>
    <row r="250" spans="1:24" x14ac:dyDescent="0.25">
      <c r="A250" s="196" t="s">
        <v>339</v>
      </c>
      <c r="B250" s="196"/>
      <c r="C250" s="196"/>
      <c r="D250" s="196"/>
      <c r="E250" s="196"/>
      <c r="F250" s="196"/>
      <c r="G250" s="196"/>
      <c r="H250" s="196"/>
      <c r="I250" s="196"/>
      <c r="J250" s="13"/>
    </row>
    <row r="251" spans="1:24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13"/>
    </row>
    <row r="252" spans="1:24" x14ac:dyDescent="0.25">
      <c r="A252" s="199" t="s">
        <v>8</v>
      </c>
      <c r="B252" s="199"/>
      <c r="C252" s="199"/>
      <c r="D252" s="199"/>
      <c r="E252" s="199"/>
      <c r="F252" s="199"/>
      <c r="G252" s="199"/>
      <c r="H252" s="199"/>
      <c r="I252" s="199"/>
      <c r="J252" s="13"/>
    </row>
    <row r="253" spans="1:24" x14ac:dyDescent="0.25">
      <c r="A253" s="9"/>
      <c r="B253" s="9"/>
      <c r="C253" s="9"/>
      <c r="D253" s="9"/>
      <c r="E253" s="11"/>
      <c r="F253" s="9"/>
      <c r="G253" s="9"/>
      <c r="H253" s="12"/>
      <c r="I253" s="12"/>
      <c r="J253" s="13"/>
    </row>
    <row r="254" spans="1:24" s="111" customFormat="1" ht="37.5" customHeight="1" x14ac:dyDescent="0.2">
      <c r="A254" s="82" t="s">
        <v>7</v>
      </c>
      <c r="B254" s="82" t="s">
        <v>6</v>
      </c>
      <c r="C254" s="83" t="s">
        <v>502</v>
      </c>
      <c r="D254" s="83" t="s">
        <v>5</v>
      </c>
      <c r="E254" s="83" t="s">
        <v>4</v>
      </c>
      <c r="F254" s="119" t="s">
        <v>259</v>
      </c>
      <c r="G254" s="82" t="s">
        <v>3</v>
      </c>
      <c r="H254" s="120" t="s">
        <v>14</v>
      </c>
      <c r="I254" s="83" t="s">
        <v>1</v>
      </c>
      <c r="J254" s="89"/>
    </row>
    <row r="255" spans="1:24" s="62" customFormat="1" x14ac:dyDescent="0.25">
      <c r="A255" s="90">
        <v>1</v>
      </c>
      <c r="B255" s="99" t="s">
        <v>255</v>
      </c>
      <c r="C255" s="99" t="s">
        <v>10</v>
      </c>
      <c r="D255" s="90" t="s">
        <v>25</v>
      </c>
      <c r="E255" s="126" t="s">
        <v>256</v>
      </c>
      <c r="F255" s="99">
        <v>70301222</v>
      </c>
      <c r="G255" s="90">
        <v>20</v>
      </c>
      <c r="H255" s="93">
        <f>G255*550/100</f>
        <v>110</v>
      </c>
      <c r="I255" s="93">
        <f>H255*4</f>
        <v>440</v>
      </c>
      <c r="J255" s="9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 spans="1:24" s="62" customFormat="1" x14ac:dyDescent="0.25">
      <c r="A256" s="90">
        <v>2</v>
      </c>
      <c r="B256" s="99" t="s">
        <v>484</v>
      </c>
      <c r="C256" s="99" t="s">
        <v>10</v>
      </c>
      <c r="D256" s="90" t="s">
        <v>50</v>
      </c>
      <c r="E256" s="126" t="s">
        <v>485</v>
      </c>
      <c r="F256" s="99">
        <v>73735914</v>
      </c>
      <c r="G256" s="143">
        <v>20</v>
      </c>
      <c r="H256" s="144">
        <f>G256*550/100</f>
        <v>110</v>
      </c>
      <c r="I256" s="144">
        <f t="shared" ref="I256" si="27">H256*4</f>
        <v>440</v>
      </c>
      <c r="J256" s="9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 spans="1:24" x14ac:dyDescent="0.25">
      <c r="A257" s="90">
        <v>3</v>
      </c>
      <c r="B257" s="99" t="s">
        <v>482</v>
      </c>
      <c r="C257" s="99" t="s">
        <v>27</v>
      </c>
      <c r="D257" s="90" t="s">
        <v>275</v>
      </c>
      <c r="E257" s="126" t="s">
        <v>483</v>
      </c>
      <c r="F257" s="99">
        <v>75912406</v>
      </c>
      <c r="G257" s="143">
        <v>20</v>
      </c>
      <c r="H257" s="144">
        <f>G257*340/100</f>
        <v>68</v>
      </c>
      <c r="I257" s="144">
        <f t="shared" ref="I257" si="28">H257*4</f>
        <v>272</v>
      </c>
      <c r="J257" s="9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spans="1:24" s="62" customFormat="1" x14ac:dyDescent="0.25">
      <c r="A258" s="90">
        <v>4</v>
      </c>
      <c r="B258" s="128" t="s">
        <v>486</v>
      </c>
      <c r="C258" s="128" t="s">
        <v>9</v>
      </c>
      <c r="D258" s="117" t="s">
        <v>50</v>
      </c>
      <c r="E258" s="129" t="s">
        <v>487</v>
      </c>
      <c r="F258" s="128">
        <v>70650079</v>
      </c>
      <c r="G258" s="143">
        <v>20</v>
      </c>
      <c r="H258" s="144">
        <f>G258*290/100</f>
        <v>58</v>
      </c>
      <c r="I258" s="144">
        <f t="shared" ref="I258" si="29">H258*4</f>
        <v>232</v>
      </c>
      <c r="J258" s="9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spans="1:24" ht="15.75" thickBot="1" x14ac:dyDescent="0.3">
      <c r="A259" s="90">
        <v>5</v>
      </c>
      <c r="B259" s="99" t="s">
        <v>488</v>
      </c>
      <c r="C259" s="99" t="s">
        <v>10</v>
      </c>
      <c r="D259" s="90" t="s">
        <v>25</v>
      </c>
      <c r="E259" s="126" t="s">
        <v>489</v>
      </c>
      <c r="F259" s="99">
        <v>71038128</v>
      </c>
      <c r="G259" s="149">
        <v>20</v>
      </c>
      <c r="H259" s="148">
        <f>G259*550/100</f>
        <v>110</v>
      </c>
      <c r="I259" s="148">
        <f t="shared" ref="I259" si="30">H259*4</f>
        <v>440</v>
      </c>
      <c r="J259" s="71"/>
    </row>
    <row r="260" spans="1:24" ht="15.75" thickBot="1" x14ac:dyDescent="0.3">
      <c r="A260" s="10"/>
      <c r="B260" s="10"/>
      <c r="C260" s="10"/>
      <c r="D260" s="53"/>
      <c r="E260" s="54"/>
      <c r="F260" s="118"/>
      <c r="G260" s="218" t="s">
        <v>0</v>
      </c>
      <c r="H260" s="219"/>
      <c r="I260" s="109">
        <f>SUM(I255:I259)</f>
        <v>1824</v>
      </c>
      <c r="J260" s="13"/>
    </row>
    <row r="261" spans="1:24" x14ac:dyDescent="0.25">
      <c r="A261" s="25"/>
      <c r="B261" s="25"/>
      <c r="C261" s="25"/>
      <c r="D261" s="26"/>
      <c r="E261" s="27"/>
      <c r="F261" s="26"/>
      <c r="G261" s="26"/>
      <c r="H261" s="28"/>
      <c r="I261" s="20"/>
      <c r="J261" s="13"/>
    </row>
    <row r="262" spans="1:24" x14ac:dyDescent="0.25">
      <c r="A262" s="9"/>
      <c r="B262" s="9"/>
      <c r="C262" s="9"/>
      <c r="D262" s="9"/>
      <c r="E262" s="11"/>
      <c r="F262" s="9"/>
      <c r="G262" s="9"/>
      <c r="H262" s="9"/>
      <c r="I262" s="9"/>
      <c r="J262" s="9"/>
    </row>
    <row r="263" spans="1:24" x14ac:dyDescent="0.25">
      <c r="A263" s="196" t="s">
        <v>503</v>
      </c>
      <c r="B263" s="196"/>
      <c r="C263" s="196"/>
      <c r="D263" s="196"/>
      <c r="E263" s="196"/>
      <c r="F263" s="196"/>
      <c r="G263" s="196"/>
      <c r="H263" s="196"/>
      <c r="I263" s="196"/>
      <c r="J263" s="9"/>
    </row>
    <row r="264" spans="1:24" x14ac:dyDescent="0.25">
      <c r="A264" s="196" t="s">
        <v>339</v>
      </c>
      <c r="B264" s="196"/>
      <c r="C264" s="196"/>
      <c r="D264" s="196"/>
      <c r="E264" s="196"/>
      <c r="F264" s="196"/>
      <c r="G264" s="196"/>
      <c r="H264" s="196"/>
      <c r="I264" s="196"/>
      <c r="J264" s="9"/>
    </row>
    <row r="265" spans="1:24" x14ac:dyDescent="0.25">
      <c r="A265" s="199" t="s">
        <v>8</v>
      </c>
      <c r="B265" s="199"/>
      <c r="C265" s="199"/>
      <c r="D265" s="199"/>
      <c r="E265" s="199"/>
      <c r="F265" s="199"/>
      <c r="G265" s="199"/>
      <c r="H265" s="199"/>
      <c r="I265" s="199"/>
      <c r="J265" s="9"/>
    </row>
    <row r="266" spans="1:24" x14ac:dyDescent="0.25">
      <c r="A266" s="50"/>
      <c r="B266" s="50"/>
      <c r="C266" s="50"/>
      <c r="D266" s="50"/>
      <c r="E266" s="31"/>
      <c r="F266" s="50"/>
      <c r="G266" s="50"/>
      <c r="H266" s="50"/>
      <c r="I266" s="50"/>
      <c r="J266" s="9"/>
    </row>
    <row r="267" spans="1:24" s="111" customFormat="1" ht="37.5" customHeight="1" x14ac:dyDescent="0.2">
      <c r="A267" s="82" t="s">
        <v>7</v>
      </c>
      <c r="B267" s="82" t="s">
        <v>6</v>
      </c>
      <c r="C267" s="83" t="s">
        <v>502</v>
      </c>
      <c r="D267" s="83" t="s">
        <v>5</v>
      </c>
      <c r="E267" s="83" t="s">
        <v>4</v>
      </c>
      <c r="F267" s="119" t="s">
        <v>259</v>
      </c>
      <c r="G267" s="82" t="s">
        <v>3</v>
      </c>
      <c r="H267" s="83" t="s">
        <v>2</v>
      </c>
      <c r="I267" s="83" t="s">
        <v>1</v>
      </c>
      <c r="J267" s="142"/>
    </row>
    <row r="268" spans="1:24" s="1" customFormat="1" ht="15" customHeight="1" thickBot="1" x14ac:dyDescent="0.25">
      <c r="A268" s="91">
        <v>1</v>
      </c>
      <c r="B268" s="91" t="s">
        <v>477</v>
      </c>
      <c r="C268" s="91" t="s">
        <v>27</v>
      </c>
      <c r="D268" s="92" t="s">
        <v>25</v>
      </c>
      <c r="E268" s="106" t="s">
        <v>340</v>
      </c>
      <c r="F268" s="92">
        <v>75147897</v>
      </c>
      <c r="G268" s="143">
        <v>10</v>
      </c>
      <c r="H268" s="144">
        <f>G268*290/100</f>
        <v>29</v>
      </c>
      <c r="I268" s="148">
        <f t="shared" ref="I268" si="31">H268*4</f>
        <v>116</v>
      </c>
      <c r="J268" s="118"/>
    </row>
    <row r="269" spans="1:24" s="1" customFormat="1" ht="12.75" thickBot="1" x14ac:dyDescent="0.25">
      <c r="A269" s="10"/>
      <c r="B269" s="10"/>
      <c r="C269" s="10"/>
      <c r="D269" s="53"/>
      <c r="E269" s="146"/>
      <c r="F269" s="147"/>
      <c r="G269" s="203" t="s">
        <v>0</v>
      </c>
      <c r="H269" s="204"/>
      <c r="I269" s="109">
        <f>SUM(I268:I268)</f>
        <v>116</v>
      </c>
      <c r="J269" s="10"/>
    </row>
    <row r="270" spans="1:24" x14ac:dyDescent="0.25">
      <c r="A270" s="9"/>
      <c r="B270" s="9"/>
      <c r="C270" s="9"/>
      <c r="D270" s="12"/>
      <c r="E270" s="29"/>
      <c r="F270" s="52"/>
      <c r="G270" s="36"/>
      <c r="H270" s="36"/>
      <c r="I270" s="13"/>
      <c r="J270" s="9"/>
    </row>
    <row r="271" spans="1:24" x14ac:dyDescent="0.25">
      <c r="A271" s="9"/>
      <c r="B271" s="9"/>
      <c r="C271" s="9"/>
      <c r="D271" s="12"/>
      <c r="E271" s="29"/>
      <c r="F271" s="9"/>
      <c r="G271" s="9"/>
      <c r="H271" s="36"/>
      <c r="I271" s="13"/>
      <c r="J271" s="9"/>
    </row>
    <row r="272" spans="1:24" x14ac:dyDescent="0.25">
      <c r="A272" s="200" t="s">
        <v>515</v>
      </c>
      <c r="B272" s="200"/>
      <c r="C272" s="200"/>
      <c r="D272" s="200"/>
      <c r="E272" s="200"/>
      <c r="F272" s="200"/>
      <c r="G272" s="200"/>
      <c r="H272" s="200"/>
      <c r="I272" s="200"/>
      <c r="J272" s="9"/>
    </row>
    <row r="273" spans="1:10" x14ac:dyDescent="0.25">
      <c r="A273" s="196" t="s">
        <v>339</v>
      </c>
      <c r="B273" s="196"/>
      <c r="C273" s="196"/>
      <c r="D273" s="196"/>
      <c r="E273" s="196"/>
      <c r="F273" s="196"/>
      <c r="G273" s="196"/>
      <c r="H273" s="196"/>
      <c r="I273" s="196"/>
      <c r="J273" s="9"/>
    </row>
    <row r="274" spans="1:10" x14ac:dyDescent="0.25">
      <c r="A274" s="196" t="s">
        <v>8</v>
      </c>
      <c r="B274" s="196"/>
      <c r="C274" s="196"/>
      <c r="D274" s="196"/>
      <c r="E274" s="196"/>
      <c r="F274" s="196"/>
      <c r="G274" s="196"/>
      <c r="H274" s="196"/>
      <c r="I274" s="196"/>
      <c r="J274" s="9"/>
    </row>
    <row r="275" spans="1:10" x14ac:dyDescent="0.25">
      <c r="A275" s="9"/>
      <c r="B275" s="9"/>
      <c r="C275" s="12"/>
      <c r="D275" s="12"/>
      <c r="E275" s="11"/>
      <c r="F275" s="33"/>
      <c r="G275" s="33"/>
      <c r="H275" s="12"/>
      <c r="I275" s="67"/>
      <c r="J275" s="9"/>
    </row>
    <row r="276" spans="1:10" s="111" customFormat="1" ht="37.5" customHeight="1" x14ac:dyDescent="0.2">
      <c r="A276" s="82" t="s">
        <v>7</v>
      </c>
      <c r="B276" s="82" t="s">
        <v>6</v>
      </c>
      <c r="C276" s="83" t="s">
        <v>502</v>
      </c>
      <c r="D276" s="83" t="s">
        <v>5</v>
      </c>
      <c r="E276" s="145" t="s">
        <v>4</v>
      </c>
      <c r="F276" s="119" t="s">
        <v>259</v>
      </c>
      <c r="G276" s="86" t="s">
        <v>3</v>
      </c>
      <c r="H276" s="83" t="s">
        <v>2</v>
      </c>
      <c r="I276" s="83" t="s">
        <v>1</v>
      </c>
      <c r="J276" s="142"/>
    </row>
    <row r="277" spans="1:10" s="59" customFormat="1" x14ac:dyDescent="0.25">
      <c r="A277" s="90">
        <v>1</v>
      </c>
      <c r="B277" s="99" t="s">
        <v>266</v>
      </c>
      <c r="C277" s="99" t="s">
        <v>10</v>
      </c>
      <c r="D277" s="90" t="s">
        <v>25</v>
      </c>
      <c r="E277" s="180" t="s">
        <v>64</v>
      </c>
      <c r="F277" s="92">
        <v>71889959</v>
      </c>
      <c r="G277" s="90">
        <v>25</v>
      </c>
      <c r="H277" s="93">
        <f>G277*580/100</f>
        <v>145</v>
      </c>
      <c r="I277" s="93">
        <f>H277*4</f>
        <v>580</v>
      </c>
      <c r="J277" s="9"/>
    </row>
    <row r="278" spans="1:10" s="59" customFormat="1" x14ac:dyDescent="0.25">
      <c r="A278" s="90">
        <v>2</v>
      </c>
      <c r="B278" s="99" t="s">
        <v>254</v>
      </c>
      <c r="C278" s="99" t="s">
        <v>10</v>
      </c>
      <c r="D278" s="90" t="s">
        <v>275</v>
      </c>
      <c r="E278" s="180">
        <v>1723001011</v>
      </c>
      <c r="F278" s="92">
        <v>74606649</v>
      </c>
      <c r="G278" s="90">
        <v>25</v>
      </c>
      <c r="H278" s="93">
        <f>G278*630/100</f>
        <v>157.5</v>
      </c>
      <c r="I278" s="93">
        <f>H278*4</f>
        <v>630</v>
      </c>
      <c r="J278" s="9"/>
    </row>
    <row r="279" spans="1:10" s="59" customFormat="1" x14ac:dyDescent="0.25">
      <c r="A279" s="90">
        <v>3</v>
      </c>
      <c r="B279" s="99" t="s">
        <v>535</v>
      </c>
      <c r="C279" s="99" t="s">
        <v>10</v>
      </c>
      <c r="D279" s="90" t="s">
        <v>270</v>
      </c>
      <c r="E279" s="180">
        <v>8130004</v>
      </c>
      <c r="F279" s="92">
        <v>47357506</v>
      </c>
      <c r="G279" s="90">
        <v>25</v>
      </c>
      <c r="H279" s="93">
        <f>G279*400/100</f>
        <v>100</v>
      </c>
      <c r="I279" s="93">
        <f>H279*4</f>
        <v>400</v>
      </c>
      <c r="J279" s="9"/>
    </row>
    <row r="280" spans="1:10" s="59" customFormat="1" x14ac:dyDescent="0.25">
      <c r="A280" s="90">
        <v>4</v>
      </c>
      <c r="B280" s="99" t="s">
        <v>344</v>
      </c>
      <c r="C280" s="99" t="s">
        <v>10</v>
      </c>
      <c r="D280" s="90" t="s">
        <v>66</v>
      </c>
      <c r="E280" s="180" t="s">
        <v>360</v>
      </c>
      <c r="F280" s="92">
        <v>73092519</v>
      </c>
      <c r="G280" s="90">
        <v>25</v>
      </c>
      <c r="H280" s="93">
        <f>G280*580/100</f>
        <v>145</v>
      </c>
      <c r="I280" s="93">
        <f>H280*4</f>
        <v>580</v>
      </c>
      <c r="J280" s="9"/>
    </row>
    <row r="281" spans="1:10" ht="15.75" thickBot="1" x14ac:dyDescent="0.3">
      <c r="A281" s="90">
        <v>5</v>
      </c>
      <c r="B281" s="99" t="s">
        <v>108</v>
      </c>
      <c r="C281" s="99" t="s">
        <v>10</v>
      </c>
      <c r="D281" s="90" t="s">
        <v>50</v>
      </c>
      <c r="E281" s="180" t="s">
        <v>45</v>
      </c>
      <c r="F281" s="92">
        <v>71534106</v>
      </c>
      <c r="G281" s="117">
        <v>25</v>
      </c>
      <c r="H281" s="105">
        <f>G281*580/100</f>
        <v>145</v>
      </c>
      <c r="I281" s="93">
        <f>H281*4</f>
        <v>580</v>
      </c>
      <c r="J281" s="9"/>
    </row>
    <row r="282" spans="1:10" ht="15.75" thickBot="1" x14ac:dyDescent="0.3">
      <c r="A282" s="202"/>
      <c r="B282" s="202"/>
      <c r="C282" s="10"/>
      <c r="D282" s="10"/>
      <c r="E282" s="54"/>
      <c r="F282" s="188"/>
      <c r="G282" s="203" t="s">
        <v>0</v>
      </c>
      <c r="H282" s="204"/>
      <c r="I282" s="109">
        <f>SUM(I277:I281)</f>
        <v>2770</v>
      </c>
      <c r="J282" s="9"/>
    </row>
    <row r="283" spans="1:10" x14ac:dyDescent="0.25">
      <c r="A283" s="67"/>
      <c r="B283" s="67"/>
      <c r="C283" s="9"/>
      <c r="D283" s="9"/>
      <c r="E283" s="11"/>
      <c r="F283" s="52"/>
      <c r="G283" s="36"/>
      <c r="H283" s="36"/>
      <c r="I283" s="13"/>
      <c r="J283" s="9"/>
    </row>
    <row r="284" spans="1:10" x14ac:dyDescent="0.25">
      <c r="A284" s="67"/>
      <c r="B284" s="67"/>
      <c r="C284" s="9"/>
      <c r="D284" s="9"/>
      <c r="E284" s="11"/>
      <c r="F284" s="9"/>
      <c r="G284" s="9"/>
      <c r="H284" s="36"/>
      <c r="I284" s="13"/>
      <c r="J284" s="9"/>
    </row>
    <row r="285" spans="1:10" x14ac:dyDescent="0.25">
      <c r="A285" s="196" t="s">
        <v>513</v>
      </c>
      <c r="B285" s="196"/>
      <c r="C285" s="196"/>
      <c r="D285" s="196"/>
      <c r="E285" s="196"/>
      <c r="F285" s="196"/>
      <c r="G285" s="196"/>
      <c r="H285" s="196"/>
      <c r="I285" s="196"/>
      <c r="J285" s="9"/>
    </row>
    <row r="286" spans="1:10" x14ac:dyDescent="0.25">
      <c r="A286" s="196" t="s">
        <v>339</v>
      </c>
      <c r="B286" s="196"/>
      <c r="C286" s="196"/>
      <c r="D286" s="196"/>
      <c r="E286" s="196"/>
      <c r="F286" s="196"/>
      <c r="G286" s="196"/>
      <c r="H286" s="196"/>
      <c r="I286" s="196"/>
      <c r="J286" s="9"/>
    </row>
    <row r="287" spans="1:10" x14ac:dyDescent="0.25">
      <c r="A287" s="196" t="s">
        <v>8</v>
      </c>
      <c r="B287" s="196"/>
      <c r="C287" s="196"/>
      <c r="D287" s="196"/>
      <c r="E287" s="196"/>
      <c r="F287" s="196"/>
      <c r="G287" s="196"/>
      <c r="H287" s="196"/>
      <c r="I287" s="196"/>
      <c r="J287" s="9"/>
    </row>
    <row r="288" spans="1:10" x14ac:dyDescent="0.25">
      <c r="A288" s="9"/>
      <c r="B288" s="9"/>
      <c r="C288" s="12"/>
      <c r="D288" s="12"/>
      <c r="E288" s="11"/>
      <c r="F288" s="33"/>
      <c r="G288" s="33"/>
      <c r="H288" s="12"/>
      <c r="I288" s="67"/>
      <c r="J288" s="9"/>
    </row>
    <row r="289" spans="1:10" ht="37.5" customHeight="1" x14ac:dyDescent="0.25">
      <c r="A289" s="82" t="s">
        <v>7</v>
      </c>
      <c r="B289" s="82" t="s">
        <v>6</v>
      </c>
      <c r="C289" s="83" t="s">
        <v>502</v>
      </c>
      <c r="D289" s="83" t="s">
        <v>5</v>
      </c>
      <c r="E289" s="145" t="s">
        <v>4</v>
      </c>
      <c r="F289" s="119" t="s">
        <v>259</v>
      </c>
      <c r="G289" s="86" t="s">
        <v>3</v>
      </c>
      <c r="H289" s="83" t="s">
        <v>2</v>
      </c>
      <c r="I289" s="83" t="s">
        <v>1</v>
      </c>
      <c r="J289" s="9"/>
    </row>
    <row r="290" spans="1:10" x14ac:dyDescent="0.25">
      <c r="A290" s="90">
        <v>1</v>
      </c>
      <c r="B290" s="99" t="s">
        <v>267</v>
      </c>
      <c r="C290" s="99" t="s">
        <v>10</v>
      </c>
      <c r="D290" s="90" t="s">
        <v>270</v>
      </c>
      <c r="E290" s="186" t="s">
        <v>95</v>
      </c>
      <c r="F290" s="92">
        <v>73001682</v>
      </c>
      <c r="G290" s="90">
        <v>50</v>
      </c>
      <c r="H290" s="93">
        <f>G290*450/100</f>
        <v>225</v>
      </c>
      <c r="I290" s="93">
        <f>H290*4</f>
        <v>900</v>
      </c>
      <c r="J290" s="9"/>
    </row>
    <row r="291" spans="1:10" ht="15.75" thickBot="1" x14ac:dyDescent="0.3">
      <c r="A291" s="90">
        <v>2</v>
      </c>
      <c r="B291" s="99" t="s">
        <v>268</v>
      </c>
      <c r="C291" s="99" t="s">
        <v>9</v>
      </c>
      <c r="D291" s="90" t="s">
        <v>50</v>
      </c>
      <c r="E291" s="187" t="s">
        <v>96</v>
      </c>
      <c r="F291" s="181">
        <v>71870528</v>
      </c>
      <c r="G291" s="117">
        <v>50</v>
      </c>
      <c r="H291" s="105">
        <f>G291*290/100</f>
        <v>145</v>
      </c>
      <c r="I291" s="105">
        <f>H291*4</f>
        <v>580</v>
      </c>
      <c r="J291" s="9"/>
    </row>
    <row r="292" spans="1:10" ht="15.75" thickBot="1" x14ac:dyDescent="0.3">
      <c r="A292" s="208"/>
      <c r="B292" s="208"/>
      <c r="C292" s="10"/>
      <c r="D292" s="10"/>
      <c r="E292" s="54"/>
      <c r="F292" s="118"/>
      <c r="G292" s="203" t="s">
        <v>0</v>
      </c>
      <c r="H292" s="204"/>
      <c r="I292" s="109">
        <f>SUM(I290:I291)</f>
        <v>1480</v>
      </c>
      <c r="J292" s="9"/>
    </row>
    <row r="293" spans="1:10" ht="20.25" x14ac:dyDescent="0.3">
      <c r="A293" s="220" t="s">
        <v>341</v>
      </c>
      <c r="B293" s="220"/>
      <c r="C293" s="220"/>
      <c r="D293" s="220"/>
      <c r="E293" s="220"/>
      <c r="F293" s="39"/>
      <c r="G293" s="39"/>
      <c r="H293" s="37"/>
      <c r="I293" s="38"/>
      <c r="J293" s="40"/>
    </row>
  </sheetData>
  <mergeCells count="75">
    <mergeCell ref="A293:E293"/>
    <mergeCell ref="A1:J1"/>
    <mergeCell ref="A2:J2"/>
    <mergeCell ref="A4:J4"/>
    <mergeCell ref="H80:I80"/>
    <mergeCell ref="A81:D81"/>
    <mergeCell ref="A109:I109"/>
    <mergeCell ref="A111:I111"/>
    <mergeCell ref="G121:H121"/>
    <mergeCell ref="A125:I125"/>
    <mergeCell ref="A96:I96"/>
    <mergeCell ref="A97:I97"/>
    <mergeCell ref="A99:I99"/>
    <mergeCell ref="G105:H105"/>
    <mergeCell ref="A108:I108"/>
    <mergeCell ref="F92:G92"/>
    <mergeCell ref="A263:I263"/>
    <mergeCell ref="A192:I192"/>
    <mergeCell ref="G199:H199"/>
    <mergeCell ref="A203:J203"/>
    <mergeCell ref="A204:J204"/>
    <mergeCell ref="A206:J206"/>
    <mergeCell ref="A245:E245"/>
    <mergeCell ref="H245:I245"/>
    <mergeCell ref="A249:I249"/>
    <mergeCell ref="A250:I250"/>
    <mergeCell ref="A252:I252"/>
    <mergeCell ref="G260:H260"/>
    <mergeCell ref="H165:I165"/>
    <mergeCell ref="A179:I179"/>
    <mergeCell ref="A180:I180"/>
    <mergeCell ref="A133:D133"/>
    <mergeCell ref="G133:H133"/>
    <mergeCell ref="H173:I173"/>
    <mergeCell ref="H174:I174"/>
    <mergeCell ref="H175:I175"/>
    <mergeCell ref="A171:I171"/>
    <mergeCell ref="A175:E175"/>
    <mergeCell ref="A127:I127"/>
    <mergeCell ref="A292:B292"/>
    <mergeCell ref="G292:H292"/>
    <mergeCell ref="A264:I264"/>
    <mergeCell ref="A265:I265"/>
    <mergeCell ref="G269:H269"/>
    <mergeCell ref="A272:I272"/>
    <mergeCell ref="A273:I273"/>
    <mergeCell ref="A274:I274"/>
    <mergeCell ref="A282:B282"/>
    <mergeCell ref="G282:H282"/>
    <mergeCell ref="A285:I285"/>
    <mergeCell ref="A286:I286"/>
    <mergeCell ref="A287:I287"/>
    <mergeCell ref="A246:E246"/>
    <mergeCell ref="A166:E166"/>
    <mergeCell ref="A84:J84"/>
    <mergeCell ref="A92:E92"/>
    <mergeCell ref="A80:F80"/>
    <mergeCell ref="A124:I124"/>
    <mergeCell ref="F175:G175"/>
    <mergeCell ref="H89:I89"/>
    <mergeCell ref="H90:I90"/>
    <mergeCell ref="H91:I91"/>
    <mergeCell ref="H92:I92"/>
    <mergeCell ref="A169:I169"/>
    <mergeCell ref="A85:I85"/>
    <mergeCell ref="A87:I87"/>
    <mergeCell ref="A136:J136"/>
    <mergeCell ref="A137:J137"/>
    <mergeCell ref="A139:J139"/>
    <mergeCell ref="A165:E165"/>
    <mergeCell ref="A190:I190"/>
    <mergeCell ref="G186:H186"/>
    <mergeCell ref="A189:I189"/>
    <mergeCell ref="A182:I182"/>
    <mergeCell ref="A168:I1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6" sqref="F1:F1048576"/>
    </sheetView>
  </sheetViews>
  <sheetFormatPr baseColWidth="10" defaultRowHeight="15" x14ac:dyDescent="0.25"/>
  <cols>
    <col min="1" max="1" width="4.7109375" customWidth="1"/>
    <col min="2" max="2" width="23.85546875" customWidth="1"/>
    <col min="3" max="3" width="13.7109375" customWidth="1"/>
    <col min="5" max="5" width="32.85546875" customWidth="1"/>
  </cols>
  <sheetData>
    <row r="1" spans="1:5" s="59" customFormat="1" x14ac:dyDescent="0.25"/>
    <row r="2" spans="1:5" x14ac:dyDescent="0.25">
      <c r="A2" s="226" t="s">
        <v>23</v>
      </c>
      <c r="B2" s="226"/>
      <c r="C2" s="226"/>
      <c r="D2" s="226"/>
      <c r="E2" s="226"/>
    </row>
    <row r="3" spans="1:5" x14ac:dyDescent="0.25">
      <c r="A3" s="199" t="s">
        <v>518</v>
      </c>
      <c r="B3" s="199"/>
      <c r="C3" s="199"/>
      <c r="D3" s="199"/>
      <c r="E3" s="199"/>
    </row>
    <row r="4" spans="1:5" x14ac:dyDescent="0.25">
      <c r="A4" s="66"/>
      <c r="B4" s="66"/>
      <c r="C4" s="66"/>
      <c r="D4" s="66"/>
      <c r="E4" s="66"/>
    </row>
    <row r="5" spans="1:5" ht="37.5" customHeight="1" x14ac:dyDescent="0.25">
      <c r="A5" s="5" t="s">
        <v>7</v>
      </c>
      <c r="B5" s="5" t="s">
        <v>6</v>
      </c>
      <c r="C5" s="6" t="s">
        <v>502</v>
      </c>
      <c r="D5" s="58" t="s">
        <v>5</v>
      </c>
      <c r="E5" s="6" t="s">
        <v>24</v>
      </c>
    </row>
    <row r="6" spans="1:5" s="150" customFormat="1" ht="12" x14ac:dyDescent="0.2">
      <c r="A6" s="90">
        <v>1</v>
      </c>
      <c r="B6" s="99" t="s">
        <v>364</v>
      </c>
      <c r="C6" s="99" t="s">
        <v>365</v>
      </c>
      <c r="D6" s="90" t="s">
        <v>50</v>
      </c>
      <c r="E6" s="107" t="s">
        <v>363</v>
      </c>
    </row>
    <row r="7" spans="1:5" s="150" customFormat="1" ht="12" x14ac:dyDescent="0.2">
      <c r="A7" s="90">
        <v>2</v>
      </c>
      <c r="B7" s="99" t="s">
        <v>366</v>
      </c>
      <c r="C7" s="99" t="s">
        <v>368</v>
      </c>
      <c r="D7" s="90" t="s">
        <v>275</v>
      </c>
      <c r="E7" s="107" t="s">
        <v>363</v>
      </c>
    </row>
    <row r="8" spans="1:5" s="150" customFormat="1" ht="12" x14ac:dyDescent="0.2">
      <c r="A8" s="90">
        <v>3</v>
      </c>
      <c r="B8" s="99" t="s">
        <v>367</v>
      </c>
      <c r="C8" s="99" t="s">
        <v>368</v>
      </c>
      <c r="D8" s="90" t="s">
        <v>66</v>
      </c>
      <c r="E8" s="107" t="s">
        <v>363</v>
      </c>
    </row>
    <row r="9" spans="1:5" s="150" customFormat="1" ht="12" x14ac:dyDescent="0.2">
      <c r="A9" s="90">
        <v>4</v>
      </c>
      <c r="B9" s="99" t="s">
        <v>369</v>
      </c>
      <c r="C9" s="99" t="s">
        <v>20</v>
      </c>
      <c r="D9" s="90" t="s">
        <v>25</v>
      </c>
      <c r="E9" s="107" t="s">
        <v>363</v>
      </c>
    </row>
    <row r="10" spans="1:5" s="150" customFormat="1" ht="12" x14ac:dyDescent="0.2">
      <c r="A10" s="90">
        <v>5</v>
      </c>
      <c r="B10" s="99" t="s">
        <v>370</v>
      </c>
      <c r="C10" s="99" t="s">
        <v>20</v>
      </c>
      <c r="D10" s="90" t="s">
        <v>25</v>
      </c>
      <c r="E10" s="107" t="s">
        <v>363</v>
      </c>
    </row>
    <row r="11" spans="1:5" s="150" customFormat="1" ht="12" x14ac:dyDescent="0.2">
      <c r="A11" s="90">
        <v>6</v>
      </c>
      <c r="B11" s="99" t="s">
        <v>371</v>
      </c>
      <c r="C11" s="99" t="s">
        <v>240</v>
      </c>
      <c r="D11" s="90" t="s">
        <v>50</v>
      </c>
      <c r="E11" s="107" t="s">
        <v>363</v>
      </c>
    </row>
    <row r="12" spans="1:5" s="150" customFormat="1" ht="12" x14ac:dyDescent="0.2">
      <c r="A12" s="90">
        <v>7</v>
      </c>
      <c r="B12" s="99" t="s">
        <v>372</v>
      </c>
      <c r="C12" s="99" t="s">
        <v>17</v>
      </c>
      <c r="D12" s="90" t="s">
        <v>275</v>
      </c>
      <c r="E12" s="107" t="s">
        <v>363</v>
      </c>
    </row>
    <row r="13" spans="1:5" s="150" customFormat="1" ht="12" x14ac:dyDescent="0.2">
      <c r="A13" s="90">
        <v>8</v>
      </c>
      <c r="B13" s="99" t="s">
        <v>362</v>
      </c>
      <c r="C13" s="99" t="s">
        <v>10</v>
      </c>
      <c r="D13" s="151" t="s">
        <v>270</v>
      </c>
      <c r="E13" s="99" t="s">
        <v>363</v>
      </c>
    </row>
    <row r="14" spans="1:5" s="150" customFormat="1" ht="12" x14ac:dyDescent="0.2">
      <c r="A14" s="90">
        <v>9</v>
      </c>
      <c r="B14" s="99" t="s">
        <v>389</v>
      </c>
      <c r="C14" s="99" t="s">
        <v>390</v>
      </c>
      <c r="D14" s="90" t="s">
        <v>50</v>
      </c>
      <c r="E14" s="107" t="s">
        <v>391</v>
      </c>
    </row>
    <row r="15" spans="1:5" s="1" customFormat="1" ht="12" x14ac:dyDescent="0.2">
      <c r="A15" s="201" t="s">
        <v>511</v>
      </c>
      <c r="B15" s="201"/>
      <c r="C15" s="201"/>
      <c r="D15" s="201"/>
      <c r="E15" s="201"/>
    </row>
    <row r="16" spans="1:5" x14ac:dyDescent="0.25">
      <c r="A16" s="71"/>
      <c r="B16" s="71"/>
      <c r="C16" s="71"/>
      <c r="D16" s="71"/>
      <c r="E16" s="71"/>
    </row>
    <row r="17" spans="1:5" ht="15" customHeight="1" x14ac:dyDescent="0.25">
      <c r="A17" s="196" t="s">
        <v>517</v>
      </c>
      <c r="B17" s="196" t="s">
        <v>516</v>
      </c>
      <c r="C17" s="196" t="s">
        <v>516</v>
      </c>
      <c r="D17" s="196" t="s">
        <v>516</v>
      </c>
      <c r="E17" s="196" t="s">
        <v>516</v>
      </c>
    </row>
    <row r="18" spans="1:5" x14ac:dyDescent="0.25">
      <c r="A18" s="199" t="s">
        <v>518</v>
      </c>
      <c r="B18" s="199"/>
      <c r="C18" s="199"/>
      <c r="D18" s="199"/>
      <c r="E18" s="199"/>
    </row>
    <row r="19" spans="1:5" x14ac:dyDescent="0.25">
      <c r="A19" s="66"/>
      <c r="B19" s="66"/>
      <c r="C19" s="66"/>
      <c r="D19" s="66"/>
      <c r="E19" s="66"/>
    </row>
    <row r="20" spans="1:5" ht="37.5" customHeight="1" x14ac:dyDescent="0.25">
      <c r="A20" s="5" t="s">
        <v>7</v>
      </c>
      <c r="B20" s="153" t="s">
        <v>6</v>
      </c>
      <c r="C20" s="154" t="s">
        <v>502</v>
      </c>
      <c r="D20" s="6" t="s">
        <v>5</v>
      </c>
      <c r="E20" s="154" t="s">
        <v>24</v>
      </c>
    </row>
    <row r="21" spans="1:5" s="1" customFormat="1" ht="12" x14ac:dyDescent="0.2">
      <c r="A21" s="90">
        <v>1</v>
      </c>
      <c r="B21" s="99" t="s">
        <v>346</v>
      </c>
      <c r="C21" s="99" t="s">
        <v>105</v>
      </c>
      <c r="D21" s="90" t="s">
        <v>25</v>
      </c>
      <c r="E21" s="107" t="s">
        <v>347</v>
      </c>
    </row>
    <row r="22" spans="1:5" s="1" customFormat="1" ht="12" x14ac:dyDescent="0.2">
      <c r="A22" s="90">
        <v>2</v>
      </c>
      <c r="B22" s="99" t="s">
        <v>394</v>
      </c>
      <c r="C22" s="99" t="s">
        <v>395</v>
      </c>
      <c r="D22" s="90" t="s">
        <v>13</v>
      </c>
      <c r="E22" s="107" t="s">
        <v>396</v>
      </c>
    </row>
    <row r="23" spans="1:5" s="1" customFormat="1" ht="12" x14ac:dyDescent="0.2">
      <c r="A23" s="90">
        <v>3</v>
      </c>
      <c r="B23" s="99" t="s">
        <v>392</v>
      </c>
      <c r="C23" s="99" t="s">
        <v>10</v>
      </c>
      <c r="D23" s="90" t="s">
        <v>25</v>
      </c>
      <c r="E23" s="107" t="s">
        <v>393</v>
      </c>
    </row>
    <row r="24" spans="1:5" s="1" customFormat="1" ht="24" x14ac:dyDescent="0.2">
      <c r="A24" s="90">
        <v>4</v>
      </c>
      <c r="B24" s="99" t="s">
        <v>246</v>
      </c>
      <c r="C24" s="99" t="s">
        <v>49</v>
      </c>
      <c r="D24" s="90" t="s">
        <v>275</v>
      </c>
      <c r="E24" s="152" t="s">
        <v>373</v>
      </c>
    </row>
    <row r="25" spans="1:5" s="1" customFormat="1" ht="24" x14ac:dyDescent="0.2">
      <c r="A25" s="90">
        <v>5</v>
      </c>
      <c r="B25" s="99" t="s">
        <v>247</v>
      </c>
      <c r="C25" s="99"/>
      <c r="D25" s="90"/>
      <c r="E25" s="152" t="s">
        <v>349</v>
      </c>
    </row>
    <row r="26" spans="1:5" s="1" customFormat="1" ht="12" x14ac:dyDescent="0.2">
      <c r="A26" s="90">
        <v>6</v>
      </c>
      <c r="B26" s="99" t="s">
        <v>348</v>
      </c>
      <c r="C26" s="99" t="s">
        <v>319</v>
      </c>
      <c r="D26" s="90" t="s">
        <v>275</v>
      </c>
      <c r="E26" s="137" t="s">
        <v>476</v>
      </c>
    </row>
    <row r="27" spans="1:5" x14ac:dyDescent="0.25">
      <c r="A27" s="201"/>
      <c r="B27" s="201"/>
      <c r="C27" s="201"/>
      <c r="D27" s="201"/>
      <c r="E27" s="201"/>
    </row>
  </sheetData>
  <mergeCells count="6">
    <mergeCell ref="A27:E27"/>
    <mergeCell ref="A2:E2"/>
    <mergeCell ref="A3:E3"/>
    <mergeCell ref="A17:E17"/>
    <mergeCell ref="A18:E18"/>
    <mergeCell ref="A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19"/>
    </sheetView>
  </sheetViews>
  <sheetFormatPr baseColWidth="10" defaultRowHeight="15" x14ac:dyDescent="0.25"/>
  <cols>
    <col min="1" max="1" width="3" customWidth="1"/>
    <col min="2" max="2" width="19" customWidth="1"/>
    <col min="3" max="3" width="10.7109375" customWidth="1"/>
    <col min="4" max="4" width="6.140625" customWidth="1"/>
    <col min="6" max="6" width="6.7109375" customWidth="1"/>
    <col min="7" max="7" width="10.28515625" customWidth="1"/>
    <col min="8" max="8" width="3.5703125" customWidth="1"/>
    <col min="9" max="9" width="7" customWidth="1"/>
    <col min="10" max="10" width="9.42578125" customWidth="1"/>
    <col min="11" max="11" width="8.5703125" customWidth="1"/>
    <col min="12" max="12" width="6.5703125" customWidth="1"/>
    <col min="13" max="13" width="21.7109375" customWidth="1"/>
    <col min="16" max="16" width="16.85546875" customWidth="1"/>
  </cols>
  <sheetData>
    <row r="2" spans="1:10" x14ac:dyDescent="0.25">
      <c r="A2" s="196" t="s">
        <v>19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221" t="s">
        <v>521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5">
      <c r="A5" s="221" t="s">
        <v>21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0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s="111" customFormat="1" ht="36.75" customHeight="1" x14ac:dyDescent="0.2">
      <c r="A7" s="169" t="s">
        <v>7</v>
      </c>
      <c r="B7" s="169" t="s">
        <v>6</v>
      </c>
      <c r="C7" s="177" t="s">
        <v>502</v>
      </c>
      <c r="D7" s="170" t="s">
        <v>5</v>
      </c>
      <c r="E7" s="171" t="s">
        <v>4</v>
      </c>
      <c r="F7" s="172" t="s">
        <v>18</v>
      </c>
      <c r="G7" s="172" t="s">
        <v>259</v>
      </c>
      <c r="H7" s="173" t="s">
        <v>3</v>
      </c>
      <c r="I7" s="170" t="s">
        <v>12</v>
      </c>
      <c r="J7" s="170" t="s">
        <v>1</v>
      </c>
    </row>
    <row r="8" spans="1:10" s="168" customFormat="1" ht="12.75" customHeight="1" x14ac:dyDescent="0.2">
      <c r="A8" s="90">
        <v>1</v>
      </c>
      <c r="B8" s="91" t="s">
        <v>406</v>
      </c>
      <c r="C8" s="91" t="s">
        <v>20</v>
      </c>
      <c r="D8" s="92" t="s">
        <v>50</v>
      </c>
      <c r="E8" s="91" t="s">
        <v>407</v>
      </c>
      <c r="F8" s="92">
        <v>15.44</v>
      </c>
      <c r="G8" s="160" t="s">
        <v>408</v>
      </c>
      <c r="H8" s="90">
        <v>15</v>
      </c>
      <c r="I8" s="158">
        <f>H8*300/100</f>
        <v>45</v>
      </c>
      <c r="J8" s="158">
        <f>I8*4</f>
        <v>180</v>
      </c>
    </row>
    <row r="9" spans="1:10" s="168" customFormat="1" ht="12.75" customHeight="1" x14ac:dyDescent="0.2">
      <c r="A9" s="90">
        <v>2</v>
      </c>
      <c r="B9" s="91" t="s">
        <v>409</v>
      </c>
      <c r="C9" s="91" t="s">
        <v>20</v>
      </c>
      <c r="D9" s="92" t="s">
        <v>194</v>
      </c>
      <c r="E9" s="91" t="s">
        <v>410</v>
      </c>
      <c r="F9" s="92">
        <v>15.24</v>
      </c>
      <c r="G9" s="160" t="s">
        <v>411</v>
      </c>
      <c r="H9" s="176">
        <v>15</v>
      </c>
      <c r="I9" s="158">
        <f>H9*290/100</f>
        <v>43.5</v>
      </c>
      <c r="J9" s="158">
        <f>I9*4</f>
        <v>174</v>
      </c>
    </row>
    <row r="10" spans="1:10" s="168" customFormat="1" ht="12.75" thickBot="1" x14ac:dyDescent="0.25">
      <c r="A10" s="90">
        <v>3</v>
      </c>
      <c r="B10" s="91" t="s">
        <v>412</v>
      </c>
      <c r="C10" s="91" t="s">
        <v>22</v>
      </c>
      <c r="D10" s="92" t="s">
        <v>11</v>
      </c>
      <c r="E10" s="91" t="s">
        <v>413</v>
      </c>
      <c r="F10" s="92">
        <v>14.33</v>
      </c>
      <c r="G10" s="92">
        <v>43567390</v>
      </c>
      <c r="H10" s="90">
        <v>10</v>
      </c>
      <c r="I10" s="158">
        <f>H10*300/100</f>
        <v>30</v>
      </c>
      <c r="J10" s="158">
        <f>I10*4</f>
        <v>120</v>
      </c>
    </row>
    <row r="11" spans="1:10" s="1" customFormat="1" ht="12.75" thickBot="1" x14ac:dyDescent="0.25">
      <c r="A11" s="228" t="s">
        <v>522</v>
      </c>
      <c r="B11" s="228"/>
      <c r="C11" s="228"/>
      <c r="D11" s="228"/>
      <c r="E11" s="228"/>
      <c r="F11" s="228"/>
      <c r="G11" s="53"/>
      <c r="H11" s="210" t="s">
        <v>0</v>
      </c>
      <c r="I11" s="211"/>
      <c r="J11" s="109">
        <f>SUM(J8:J10)</f>
        <v>474</v>
      </c>
    </row>
    <row r="14" spans="1:10" x14ac:dyDescent="0.25">
      <c r="A14" s="196" t="s">
        <v>525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x14ac:dyDescent="0.25">
      <c r="A15" s="199" t="s">
        <v>521</v>
      </c>
      <c r="B15" s="199"/>
      <c r="C15" s="199"/>
      <c r="D15" s="199"/>
      <c r="E15" s="199"/>
      <c r="F15" s="199"/>
      <c r="G15" s="199"/>
      <c r="H15" s="199"/>
      <c r="I15" s="199"/>
      <c r="J15" s="199"/>
    </row>
    <row r="16" spans="1:10" x14ac:dyDescent="0.25">
      <c r="A16" s="159"/>
      <c r="B16" s="159"/>
      <c r="C16" s="159"/>
      <c r="D16" s="159"/>
      <c r="E16" s="159"/>
      <c r="F16" s="159"/>
      <c r="G16" s="159"/>
      <c r="H16" s="159"/>
      <c r="I16" s="159"/>
    </row>
    <row r="17" spans="1:10" ht="36.75" customHeight="1" x14ac:dyDescent="0.25">
      <c r="A17" s="82" t="s">
        <v>7</v>
      </c>
      <c r="B17" s="82" t="s">
        <v>6</v>
      </c>
      <c r="C17" s="175" t="s">
        <v>502</v>
      </c>
      <c r="D17" s="157" t="s">
        <v>5</v>
      </c>
      <c r="E17" s="205" t="s">
        <v>24</v>
      </c>
      <c r="F17" s="205"/>
      <c r="G17" s="205"/>
      <c r="H17" s="205"/>
      <c r="I17" s="205"/>
      <c r="J17" s="205"/>
    </row>
    <row r="18" spans="1:10" x14ac:dyDescent="0.25">
      <c r="A18" s="90">
        <v>1</v>
      </c>
      <c r="B18" s="99" t="s">
        <v>374</v>
      </c>
      <c r="C18" s="99" t="s">
        <v>20</v>
      </c>
      <c r="D18" s="90" t="s">
        <v>11</v>
      </c>
      <c r="E18" s="227" t="s">
        <v>363</v>
      </c>
      <c r="F18" s="227"/>
      <c r="G18" s="227"/>
      <c r="H18" s="227"/>
      <c r="I18" s="227"/>
      <c r="J18" s="227"/>
    </row>
    <row r="19" spans="1:10" x14ac:dyDescent="0.25">
      <c r="A19" s="228" t="s">
        <v>522</v>
      </c>
      <c r="B19" s="228"/>
      <c r="C19" s="228"/>
      <c r="D19" s="228"/>
      <c r="E19" s="228"/>
      <c r="F19" s="228"/>
    </row>
  </sheetData>
  <mergeCells count="10">
    <mergeCell ref="A2:J2"/>
    <mergeCell ref="A3:J3"/>
    <mergeCell ref="A5:J5"/>
    <mergeCell ref="A14:J14"/>
    <mergeCell ref="A15:J15"/>
    <mergeCell ref="E17:J17"/>
    <mergeCell ref="E18:J18"/>
    <mergeCell ref="A19:F19"/>
    <mergeCell ref="A11:F11"/>
    <mergeCell ref="H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65" sqref="A65:XFD70"/>
    </sheetView>
  </sheetViews>
  <sheetFormatPr baseColWidth="10" defaultRowHeight="15" x14ac:dyDescent="0.25"/>
  <cols>
    <col min="1" max="1" width="5.7109375" customWidth="1"/>
    <col min="2" max="2" width="27" customWidth="1"/>
    <col min="3" max="3" width="11" customWidth="1"/>
    <col min="4" max="4" width="5.85546875" customWidth="1"/>
    <col min="6" max="6" width="9.85546875" customWidth="1"/>
    <col min="7" max="7" width="11.5703125" customWidth="1"/>
    <col min="8" max="8" width="7.5703125" customWidth="1"/>
    <col min="9" max="9" width="7" customWidth="1"/>
    <col min="10" max="10" width="11.140625" customWidth="1"/>
  </cols>
  <sheetData>
    <row r="1" spans="1:10" x14ac:dyDescent="0.25">
      <c r="A1" s="196" t="s">
        <v>19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71" customFormat="1" ht="15" customHeight="1" x14ac:dyDescent="0.25">
      <c r="A2" s="222" t="s">
        <v>520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71" customFormat="1" x14ac:dyDescent="0.25">
      <c r="A3" s="156"/>
      <c r="B3" s="156"/>
      <c r="C3" s="156"/>
      <c r="D3" s="156"/>
      <c r="E3" s="45"/>
      <c r="F3" s="45"/>
      <c r="G3" s="45"/>
      <c r="H3" s="156"/>
      <c r="I3" s="156"/>
      <c r="J3" s="156"/>
    </row>
    <row r="4" spans="1:10" s="71" customFormat="1" ht="15" customHeight="1" x14ac:dyDescent="0.25">
      <c r="A4" s="199" t="s">
        <v>21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s="71" customFormat="1" x14ac:dyDescent="0.25">
      <c r="A5" s="36"/>
      <c r="B5" s="36"/>
      <c r="C5" s="36"/>
      <c r="D5" s="36"/>
      <c r="E5" s="32"/>
      <c r="F5" s="32"/>
      <c r="G5" s="32"/>
      <c r="H5" s="36"/>
      <c r="I5" s="36"/>
      <c r="J5" s="36"/>
    </row>
    <row r="6" spans="1:10" s="114" customFormat="1" ht="36" customHeight="1" x14ac:dyDescent="0.2">
      <c r="A6" s="82" t="s">
        <v>7</v>
      </c>
      <c r="B6" s="82" t="s">
        <v>6</v>
      </c>
      <c r="C6" s="157" t="s">
        <v>502</v>
      </c>
      <c r="D6" s="157" t="s">
        <v>5</v>
      </c>
      <c r="E6" s="157" t="s">
        <v>4</v>
      </c>
      <c r="F6" s="157" t="s">
        <v>414</v>
      </c>
      <c r="G6" s="157" t="s">
        <v>259</v>
      </c>
      <c r="H6" s="157" t="s">
        <v>3</v>
      </c>
      <c r="I6" s="120" t="s">
        <v>14</v>
      </c>
      <c r="J6" s="157" t="s">
        <v>1</v>
      </c>
    </row>
    <row r="7" spans="1:10" s="168" customFormat="1" ht="12.75" customHeight="1" x14ac:dyDescent="0.2">
      <c r="A7" s="90">
        <v>1</v>
      </c>
      <c r="B7" s="91" t="s">
        <v>415</v>
      </c>
      <c r="C7" s="91" t="s">
        <v>20</v>
      </c>
      <c r="D7" s="92" t="s">
        <v>66</v>
      </c>
      <c r="E7" s="126" t="s">
        <v>416</v>
      </c>
      <c r="F7" s="126" t="s">
        <v>417</v>
      </c>
      <c r="G7" s="126" t="s">
        <v>418</v>
      </c>
      <c r="H7" s="121">
        <v>10</v>
      </c>
      <c r="I7" s="158">
        <f>H7*300/100</f>
        <v>30</v>
      </c>
      <c r="J7" s="158">
        <f t="shared" ref="J7:J11" si="0">I7*4</f>
        <v>120</v>
      </c>
    </row>
    <row r="8" spans="1:10" s="168" customFormat="1" ht="12.75" customHeight="1" x14ac:dyDescent="0.2">
      <c r="A8" s="90">
        <v>2</v>
      </c>
      <c r="B8" s="91" t="s">
        <v>419</v>
      </c>
      <c r="C8" s="91" t="s">
        <v>420</v>
      </c>
      <c r="D8" s="92" t="s">
        <v>66</v>
      </c>
      <c r="E8" s="126" t="s">
        <v>421</v>
      </c>
      <c r="F8" s="126" t="s">
        <v>422</v>
      </c>
      <c r="G8" s="126" t="s">
        <v>423</v>
      </c>
      <c r="H8" s="121">
        <v>10</v>
      </c>
      <c r="I8" s="158">
        <f t="shared" ref="I8:I17" si="1">H8*300/100</f>
        <v>30</v>
      </c>
      <c r="J8" s="158">
        <f t="shared" ref="J8" si="2">I8*4</f>
        <v>120</v>
      </c>
    </row>
    <row r="9" spans="1:10" s="168" customFormat="1" ht="12.75" customHeight="1" x14ac:dyDescent="0.2">
      <c r="A9" s="90">
        <v>3</v>
      </c>
      <c r="B9" s="91" t="s">
        <v>424</v>
      </c>
      <c r="C9" s="91" t="s">
        <v>20</v>
      </c>
      <c r="D9" s="92" t="s">
        <v>66</v>
      </c>
      <c r="E9" s="126" t="s">
        <v>425</v>
      </c>
      <c r="F9" s="126" t="s">
        <v>426</v>
      </c>
      <c r="G9" s="126" t="s">
        <v>427</v>
      </c>
      <c r="H9" s="121">
        <v>10</v>
      </c>
      <c r="I9" s="158">
        <f t="shared" si="1"/>
        <v>30</v>
      </c>
      <c r="J9" s="158">
        <f t="shared" ref="J9" si="3">I9*4</f>
        <v>120</v>
      </c>
    </row>
    <row r="10" spans="1:10" s="168" customFormat="1" ht="12.75" customHeight="1" x14ac:dyDescent="0.2">
      <c r="A10" s="90">
        <v>4</v>
      </c>
      <c r="B10" s="91" t="s">
        <v>428</v>
      </c>
      <c r="C10" s="91" t="s">
        <v>101</v>
      </c>
      <c r="D10" s="92" t="s">
        <v>50</v>
      </c>
      <c r="E10" s="126" t="s">
        <v>429</v>
      </c>
      <c r="F10" s="126" t="s">
        <v>430</v>
      </c>
      <c r="G10" s="126" t="s">
        <v>431</v>
      </c>
      <c r="H10" s="121">
        <v>10</v>
      </c>
      <c r="I10" s="158">
        <f t="shared" si="1"/>
        <v>30</v>
      </c>
      <c r="J10" s="158">
        <f t="shared" si="0"/>
        <v>120</v>
      </c>
    </row>
    <row r="11" spans="1:10" s="168" customFormat="1" ht="12.75" customHeight="1" x14ac:dyDescent="0.2">
      <c r="A11" s="90">
        <v>5</v>
      </c>
      <c r="B11" s="91" t="s">
        <v>432</v>
      </c>
      <c r="C11" s="91" t="s">
        <v>420</v>
      </c>
      <c r="D11" s="92" t="s">
        <v>66</v>
      </c>
      <c r="E11" s="126" t="s">
        <v>433</v>
      </c>
      <c r="F11" s="126" t="s">
        <v>434</v>
      </c>
      <c r="G11" s="126" t="s">
        <v>435</v>
      </c>
      <c r="H11" s="121">
        <v>10</v>
      </c>
      <c r="I11" s="158">
        <f t="shared" si="1"/>
        <v>30</v>
      </c>
      <c r="J11" s="158">
        <f t="shared" si="0"/>
        <v>120</v>
      </c>
    </row>
    <row r="12" spans="1:10" s="168" customFormat="1" ht="12.75" customHeight="1" x14ac:dyDescent="0.2">
      <c r="A12" s="90">
        <v>6</v>
      </c>
      <c r="B12" s="91" t="s">
        <v>436</v>
      </c>
      <c r="C12" s="91" t="s">
        <v>437</v>
      </c>
      <c r="D12" s="92" t="s">
        <v>11</v>
      </c>
      <c r="E12" s="126" t="s">
        <v>438</v>
      </c>
      <c r="F12" s="126" t="s">
        <v>439</v>
      </c>
      <c r="G12" s="126" t="s">
        <v>440</v>
      </c>
      <c r="H12" s="121">
        <v>10</v>
      </c>
      <c r="I12" s="158">
        <f t="shared" si="1"/>
        <v>30</v>
      </c>
      <c r="J12" s="158">
        <f t="shared" ref="J12:J13" si="4">I12*4</f>
        <v>120</v>
      </c>
    </row>
    <row r="13" spans="1:10" s="168" customFormat="1" ht="12.75" customHeight="1" x14ac:dyDescent="0.2">
      <c r="A13" s="90">
        <v>7</v>
      </c>
      <c r="B13" s="91" t="s">
        <v>441</v>
      </c>
      <c r="C13" s="91" t="s">
        <v>20</v>
      </c>
      <c r="D13" s="92" t="s">
        <v>11</v>
      </c>
      <c r="E13" s="126" t="s">
        <v>442</v>
      </c>
      <c r="F13" s="126" t="s">
        <v>443</v>
      </c>
      <c r="G13" s="126" t="s">
        <v>444</v>
      </c>
      <c r="H13" s="121">
        <v>10</v>
      </c>
      <c r="I13" s="158">
        <f t="shared" si="1"/>
        <v>30</v>
      </c>
      <c r="J13" s="158">
        <f t="shared" si="4"/>
        <v>120</v>
      </c>
    </row>
    <row r="14" spans="1:10" s="168" customFormat="1" ht="12.75" customHeight="1" x14ac:dyDescent="0.2">
      <c r="A14" s="90">
        <v>8</v>
      </c>
      <c r="B14" s="91" t="s">
        <v>445</v>
      </c>
      <c r="C14" s="91" t="s">
        <v>20</v>
      </c>
      <c r="D14" s="92" t="s">
        <v>11</v>
      </c>
      <c r="E14" s="126" t="s">
        <v>446</v>
      </c>
      <c r="F14" s="126" t="s">
        <v>447</v>
      </c>
      <c r="G14" s="126" t="s">
        <v>448</v>
      </c>
      <c r="H14" s="121">
        <v>10</v>
      </c>
      <c r="I14" s="158">
        <f t="shared" si="1"/>
        <v>30</v>
      </c>
      <c r="J14" s="158">
        <f t="shared" ref="J14:J15" si="5">I14*4</f>
        <v>120</v>
      </c>
    </row>
    <row r="15" spans="1:10" s="168" customFormat="1" ht="12.75" customHeight="1" x14ac:dyDescent="0.2">
      <c r="A15" s="90">
        <v>9</v>
      </c>
      <c r="B15" s="91" t="s">
        <v>449</v>
      </c>
      <c r="C15" s="91" t="s">
        <v>20</v>
      </c>
      <c r="D15" s="92" t="s">
        <v>25</v>
      </c>
      <c r="E15" s="126" t="s">
        <v>450</v>
      </c>
      <c r="F15" s="126" t="s">
        <v>451</v>
      </c>
      <c r="G15" s="126" t="s">
        <v>452</v>
      </c>
      <c r="H15" s="121">
        <v>10</v>
      </c>
      <c r="I15" s="158">
        <f t="shared" si="1"/>
        <v>30</v>
      </c>
      <c r="J15" s="158">
        <f t="shared" si="5"/>
        <v>120</v>
      </c>
    </row>
    <row r="16" spans="1:10" s="168" customFormat="1" ht="12.75" customHeight="1" x14ac:dyDescent="0.2">
      <c r="A16" s="90">
        <v>10</v>
      </c>
      <c r="B16" s="91" t="s">
        <v>453</v>
      </c>
      <c r="C16" s="91" t="s">
        <v>20</v>
      </c>
      <c r="D16" s="92" t="s">
        <v>66</v>
      </c>
      <c r="E16" s="126" t="s">
        <v>454</v>
      </c>
      <c r="F16" s="126" t="s">
        <v>455</v>
      </c>
      <c r="G16" s="126" t="s">
        <v>456</v>
      </c>
      <c r="H16" s="121">
        <v>10</v>
      </c>
      <c r="I16" s="158">
        <f t="shared" si="1"/>
        <v>30</v>
      </c>
      <c r="J16" s="158">
        <f>I16*4</f>
        <v>120</v>
      </c>
    </row>
    <row r="17" spans="1:10" s="168" customFormat="1" ht="12.75" customHeight="1" x14ac:dyDescent="0.2">
      <c r="A17" s="90">
        <v>11</v>
      </c>
      <c r="B17" s="91" t="s">
        <v>457</v>
      </c>
      <c r="C17" s="91" t="s">
        <v>20</v>
      </c>
      <c r="D17" s="92" t="s">
        <v>50</v>
      </c>
      <c r="E17" s="126" t="s">
        <v>458</v>
      </c>
      <c r="F17" s="126" t="s">
        <v>459</v>
      </c>
      <c r="G17" s="126" t="s">
        <v>460</v>
      </c>
      <c r="H17" s="121">
        <v>10</v>
      </c>
      <c r="I17" s="158">
        <f t="shared" si="1"/>
        <v>30</v>
      </c>
      <c r="J17" s="158">
        <f t="shared" ref="J17" si="6">I17*4</f>
        <v>120</v>
      </c>
    </row>
    <row r="18" spans="1:10" s="168" customFormat="1" ht="15.75" customHeight="1" thickBot="1" x14ac:dyDescent="0.25">
      <c r="A18" s="228" t="s">
        <v>534</v>
      </c>
      <c r="B18" s="228"/>
      <c r="C18" s="228"/>
      <c r="D18" s="228"/>
      <c r="E18" s="228"/>
      <c r="F18" s="228"/>
      <c r="G18" s="132"/>
      <c r="H18" s="223" t="s">
        <v>0</v>
      </c>
      <c r="I18" s="224"/>
      <c r="J18" s="133">
        <f>SUM(J7:J17)</f>
        <v>1320</v>
      </c>
    </row>
    <row r="19" spans="1:10" s="71" customFormat="1" x14ac:dyDescent="0.25"/>
    <row r="20" spans="1:10" s="71" customFormat="1" x14ac:dyDescent="0.25">
      <c r="A20" s="196" t="s">
        <v>26</v>
      </c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s="71" customFormat="1" x14ac:dyDescent="0.25">
      <c r="A21" s="196" t="s">
        <v>526</v>
      </c>
      <c r="B21" s="196"/>
      <c r="C21" s="196"/>
      <c r="D21" s="196"/>
      <c r="E21" s="196"/>
      <c r="F21" s="196"/>
      <c r="G21" s="196"/>
      <c r="H21" s="196"/>
      <c r="I21" s="196"/>
      <c r="J21" s="196"/>
    </row>
    <row r="22" spans="1:10" s="71" customFormat="1" x14ac:dyDescent="0.25">
      <c r="A22" s="156"/>
      <c r="B22" s="156"/>
      <c r="C22" s="156"/>
      <c r="D22" s="156"/>
      <c r="E22" s="41"/>
      <c r="F22" s="156"/>
      <c r="G22" s="156"/>
      <c r="H22" s="156"/>
      <c r="I22" s="156"/>
    </row>
    <row r="23" spans="1:10" s="71" customFormat="1" x14ac:dyDescent="0.25">
      <c r="A23" s="199" t="s">
        <v>21</v>
      </c>
      <c r="B23" s="199"/>
      <c r="C23" s="199"/>
      <c r="D23" s="199"/>
      <c r="E23" s="199"/>
      <c r="F23" s="199"/>
      <c r="G23" s="199"/>
      <c r="H23" s="199"/>
      <c r="I23" s="199"/>
      <c r="J23" s="199"/>
    </row>
    <row r="24" spans="1:10" s="71" customFormat="1" x14ac:dyDescent="0.25">
      <c r="A24" s="9"/>
      <c r="B24" s="9"/>
      <c r="C24" s="9"/>
      <c r="D24" s="9"/>
      <c r="E24" s="11"/>
      <c r="F24" s="9"/>
      <c r="G24" s="9"/>
      <c r="H24" s="12"/>
      <c r="I24" s="12"/>
    </row>
    <row r="25" spans="1:10" s="114" customFormat="1" ht="36" customHeight="1" x14ac:dyDescent="0.2">
      <c r="A25" s="82" t="s">
        <v>7</v>
      </c>
      <c r="B25" s="82" t="s">
        <v>6</v>
      </c>
      <c r="C25" s="157" t="s">
        <v>502</v>
      </c>
      <c r="D25" s="157" t="s">
        <v>5</v>
      </c>
      <c r="E25" s="157" t="s">
        <v>4</v>
      </c>
      <c r="F25" s="232" t="s">
        <v>259</v>
      </c>
      <c r="G25" s="232"/>
      <c r="H25" s="82" t="s">
        <v>3</v>
      </c>
      <c r="I25" s="120" t="s">
        <v>14</v>
      </c>
      <c r="J25" s="157" t="s">
        <v>1</v>
      </c>
    </row>
    <row r="26" spans="1:10" s="168" customFormat="1" ht="12.75" thickBot="1" x14ac:dyDescent="0.25">
      <c r="A26" s="90">
        <v>1</v>
      </c>
      <c r="B26" s="99" t="s">
        <v>491</v>
      </c>
      <c r="C26" s="99" t="s">
        <v>492</v>
      </c>
      <c r="D26" s="90" t="s">
        <v>50</v>
      </c>
      <c r="E26" s="107" t="s">
        <v>493</v>
      </c>
      <c r="F26" s="233">
        <v>30674140</v>
      </c>
      <c r="G26" s="233"/>
      <c r="H26" s="117">
        <v>10</v>
      </c>
      <c r="I26" s="155">
        <f>H26*290/100</f>
        <v>29</v>
      </c>
      <c r="J26" s="155">
        <f t="shared" ref="J26" si="7">I26*4</f>
        <v>116</v>
      </c>
    </row>
    <row r="27" spans="1:10" s="71" customFormat="1" ht="15.75" thickBot="1" x14ac:dyDescent="0.3">
      <c r="A27" s="42"/>
      <c r="B27" s="42"/>
      <c r="C27" s="42"/>
      <c r="D27" s="43"/>
      <c r="E27" s="44"/>
      <c r="F27" s="2"/>
      <c r="H27" s="197" t="s">
        <v>0</v>
      </c>
      <c r="I27" s="198"/>
      <c r="J27" s="49">
        <f>SUM(J26:J26)</f>
        <v>116</v>
      </c>
    </row>
    <row r="28" spans="1:10" s="71" customFormat="1" x14ac:dyDescent="0.25"/>
    <row r="29" spans="1:10" s="71" customFormat="1" ht="15" customHeight="1" x14ac:dyDescent="0.25">
      <c r="A29" s="200" t="s">
        <v>529</v>
      </c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s="71" customFormat="1" x14ac:dyDescent="0.25">
      <c r="A30" s="196" t="s">
        <v>527</v>
      </c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s="71" customFormat="1" x14ac:dyDescent="0.25">
      <c r="A31" s="156"/>
      <c r="B31" s="156"/>
      <c r="C31" s="156"/>
      <c r="D31" s="156"/>
      <c r="E31" s="45"/>
      <c r="F31" s="48"/>
      <c r="G31" s="48"/>
      <c r="H31" s="43"/>
      <c r="I31" s="46"/>
    </row>
    <row r="32" spans="1:10" s="71" customFormat="1" x14ac:dyDescent="0.25">
      <c r="A32" s="196" t="s">
        <v>21</v>
      </c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0" s="71" customFormat="1" x14ac:dyDescent="0.25">
      <c r="A33" s="9"/>
      <c r="B33" s="9"/>
      <c r="C33" s="12"/>
      <c r="D33" s="12"/>
      <c r="E33" s="11"/>
      <c r="F33" s="33"/>
      <c r="G33" s="33"/>
      <c r="H33" s="12"/>
      <c r="I33" s="67"/>
    </row>
    <row r="34" spans="1:10" s="114" customFormat="1" ht="36" customHeight="1" x14ac:dyDescent="0.2">
      <c r="A34" s="82" t="s">
        <v>7</v>
      </c>
      <c r="B34" s="82" t="s">
        <v>6</v>
      </c>
      <c r="C34" s="157" t="s">
        <v>502</v>
      </c>
      <c r="D34" s="157" t="s">
        <v>5</v>
      </c>
      <c r="E34" s="157" t="s">
        <v>4</v>
      </c>
      <c r="F34" s="232" t="s">
        <v>259</v>
      </c>
      <c r="G34" s="232"/>
      <c r="H34" s="86" t="s">
        <v>3</v>
      </c>
      <c r="I34" s="157" t="s">
        <v>2</v>
      </c>
      <c r="J34" s="157" t="s">
        <v>1</v>
      </c>
    </row>
    <row r="35" spans="1:10" s="168" customFormat="1" ht="17.25" customHeight="1" thickBot="1" x14ac:dyDescent="0.25">
      <c r="A35" s="90">
        <v>1</v>
      </c>
      <c r="B35" s="99" t="s">
        <v>494</v>
      </c>
      <c r="C35" s="99" t="s">
        <v>495</v>
      </c>
      <c r="D35" s="90" t="s">
        <v>11</v>
      </c>
      <c r="E35" s="99" t="s">
        <v>496</v>
      </c>
      <c r="F35" s="233">
        <v>70227357</v>
      </c>
      <c r="G35" s="233"/>
      <c r="H35" s="130">
        <v>15</v>
      </c>
      <c r="I35" s="155">
        <f>H35*300/100</f>
        <v>45</v>
      </c>
      <c r="J35" s="155">
        <f t="shared" ref="J35" si="8">I35*4</f>
        <v>180</v>
      </c>
    </row>
    <row r="36" spans="1:10" s="71" customFormat="1" ht="15.75" thickBot="1" x14ac:dyDescent="0.3">
      <c r="A36" s="229"/>
      <c r="B36" s="229"/>
      <c r="C36" s="229"/>
      <c r="D36" s="229"/>
      <c r="E36" s="19"/>
      <c r="F36" s="3"/>
      <c r="H36" s="230" t="s">
        <v>0</v>
      </c>
      <c r="I36" s="231"/>
      <c r="J36" s="49">
        <f>SUM(J35:J35)</f>
        <v>180</v>
      </c>
    </row>
    <row r="37" spans="1:10" s="71" customFormat="1" x14ac:dyDescent="0.25"/>
    <row r="38" spans="1:10" s="71" customFormat="1" x14ac:dyDescent="0.25"/>
    <row r="39" spans="1:10" s="71" customFormat="1" x14ac:dyDescent="0.25">
      <c r="A39" s="196" t="s">
        <v>528</v>
      </c>
      <c r="B39" s="196"/>
      <c r="C39" s="196"/>
      <c r="D39" s="196"/>
      <c r="E39" s="196"/>
      <c r="F39" s="196"/>
      <c r="G39" s="196"/>
      <c r="H39" s="196"/>
      <c r="I39" s="196"/>
      <c r="J39" s="196"/>
    </row>
    <row r="40" spans="1:10" s="71" customFormat="1" x14ac:dyDescent="0.25">
      <c r="A40" s="196" t="s">
        <v>527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 s="71" customFormat="1" x14ac:dyDescent="0.25">
      <c r="A41" s="156"/>
      <c r="B41" s="156"/>
      <c r="C41" s="156"/>
      <c r="D41" s="156"/>
      <c r="E41" s="45"/>
      <c r="F41" s="48"/>
      <c r="G41" s="48"/>
      <c r="H41" s="43"/>
      <c r="I41" s="46"/>
    </row>
    <row r="42" spans="1:10" s="71" customFormat="1" x14ac:dyDescent="0.25">
      <c r="A42" s="196" t="s">
        <v>21</v>
      </c>
      <c r="B42" s="196"/>
      <c r="C42" s="196"/>
      <c r="D42" s="196"/>
      <c r="E42" s="196"/>
      <c r="F42" s="196"/>
      <c r="G42" s="196"/>
      <c r="H42" s="196"/>
      <c r="I42" s="196"/>
    </row>
    <row r="43" spans="1:10" s="71" customFormat="1" x14ac:dyDescent="0.25">
      <c r="A43" s="9"/>
      <c r="B43" s="9"/>
      <c r="C43" s="12"/>
      <c r="D43" s="12"/>
      <c r="E43" s="11"/>
      <c r="F43" s="33"/>
      <c r="G43" s="33"/>
      <c r="H43" s="12"/>
      <c r="I43" s="67"/>
    </row>
    <row r="44" spans="1:10" s="114" customFormat="1" ht="36" customHeight="1" x14ac:dyDescent="0.2">
      <c r="A44" s="82" t="s">
        <v>7</v>
      </c>
      <c r="B44" s="82" t="s">
        <v>6</v>
      </c>
      <c r="C44" s="157" t="s">
        <v>502</v>
      </c>
      <c r="D44" s="157" t="s">
        <v>5</v>
      </c>
      <c r="E44" s="157" t="s">
        <v>4</v>
      </c>
      <c r="F44" s="232" t="s">
        <v>259</v>
      </c>
      <c r="G44" s="232"/>
      <c r="H44" s="86" t="s">
        <v>3</v>
      </c>
      <c r="I44" s="157" t="s">
        <v>2</v>
      </c>
      <c r="J44" s="157" t="s">
        <v>1</v>
      </c>
    </row>
    <row r="45" spans="1:10" s="168" customFormat="1" ht="12.75" thickBot="1" x14ac:dyDescent="0.25">
      <c r="A45" s="90">
        <v>1</v>
      </c>
      <c r="B45" s="99" t="s">
        <v>497</v>
      </c>
      <c r="C45" s="99" t="s">
        <v>20</v>
      </c>
      <c r="D45" s="90" t="s">
        <v>25</v>
      </c>
      <c r="E45" s="99" t="s">
        <v>498</v>
      </c>
      <c r="F45" s="233">
        <v>80073965</v>
      </c>
      <c r="G45" s="233"/>
      <c r="H45" s="130">
        <v>20</v>
      </c>
      <c r="I45" s="155">
        <f>H45*300/100</f>
        <v>60</v>
      </c>
      <c r="J45" s="155">
        <f t="shared" ref="J45" si="9">I45*4</f>
        <v>240</v>
      </c>
    </row>
    <row r="46" spans="1:10" s="71" customFormat="1" ht="15.75" thickBot="1" x14ac:dyDescent="0.3">
      <c r="A46" s="229"/>
      <c r="B46" s="229"/>
      <c r="C46" s="229"/>
      <c r="D46" s="229"/>
      <c r="E46" s="19"/>
      <c r="F46" s="3"/>
      <c r="H46" s="230" t="s">
        <v>0</v>
      </c>
      <c r="I46" s="231"/>
      <c r="J46" s="49">
        <f>SUM(J45:J45)</f>
        <v>240</v>
      </c>
    </row>
    <row r="47" spans="1:10" s="71" customFormat="1" x14ac:dyDescent="0.25"/>
    <row r="48" spans="1:10" x14ac:dyDescent="0.25">
      <c r="A48" s="196"/>
      <c r="B48" s="196"/>
      <c r="C48" s="196"/>
      <c r="D48" s="196"/>
      <c r="E48" s="196"/>
      <c r="F48" s="196"/>
      <c r="G48" s="196"/>
      <c r="H48" s="196"/>
      <c r="I48" s="196"/>
      <c r="J48" s="196"/>
    </row>
    <row r="49" spans="1:10" x14ac:dyDescent="0.25">
      <c r="A49" s="222"/>
      <c r="B49" s="222"/>
      <c r="C49" s="222"/>
      <c r="D49" s="222"/>
      <c r="E49" s="222"/>
      <c r="F49" s="222"/>
      <c r="G49" s="222"/>
      <c r="H49" s="222"/>
      <c r="I49" s="222"/>
      <c r="J49" s="222"/>
    </row>
    <row r="50" spans="1:10" x14ac:dyDescent="0.25">
      <c r="A50" s="167"/>
      <c r="B50" s="167"/>
      <c r="C50" s="167"/>
      <c r="D50" s="167"/>
      <c r="E50" s="45"/>
      <c r="F50" s="45"/>
      <c r="G50" s="45"/>
      <c r="H50" s="167"/>
      <c r="I50" s="167"/>
      <c r="J50" s="167"/>
    </row>
    <row r="51" spans="1:10" x14ac:dyDescent="0.25">
      <c r="A51" s="199"/>
      <c r="B51" s="199"/>
      <c r="C51" s="199"/>
      <c r="D51" s="199"/>
      <c r="E51" s="199"/>
      <c r="F51" s="199"/>
      <c r="G51" s="199"/>
      <c r="H51" s="199"/>
      <c r="I51" s="199"/>
      <c r="J51" s="199"/>
    </row>
    <row r="52" spans="1:10" x14ac:dyDescent="0.25">
      <c r="A52" s="36"/>
      <c r="B52" s="36"/>
      <c r="C52" s="36"/>
      <c r="D52" s="36"/>
      <c r="E52" s="32"/>
      <c r="F52" s="32"/>
      <c r="G52" s="32"/>
      <c r="H52" s="36"/>
      <c r="I52" s="36"/>
      <c r="J52" s="36"/>
    </row>
    <row r="54" spans="1:10" ht="15.75" customHeight="1" x14ac:dyDescent="0.25"/>
  </sheetData>
  <mergeCells count="28">
    <mergeCell ref="A1:J1"/>
    <mergeCell ref="A2:J2"/>
    <mergeCell ref="A4:J4"/>
    <mergeCell ref="H18:I18"/>
    <mergeCell ref="A18:F18"/>
    <mergeCell ref="A21:J21"/>
    <mergeCell ref="A20:J20"/>
    <mergeCell ref="F25:G25"/>
    <mergeCell ref="F26:G26"/>
    <mergeCell ref="H27:I27"/>
    <mergeCell ref="F44:G44"/>
    <mergeCell ref="F45:G45"/>
    <mergeCell ref="A42:I42"/>
    <mergeCell ref="A29:J29"/>
    <mergeCell ref="A23:J23"/>
    <mergeCell ref="A36:D36"/>
    <mergeCell ref="A30:J30"/>
    <mergeCell ref="A39:J39"/>
    <mergeCell ref="A40:J40"/>
    <mergeCell ref="A32:J32"/>
    <mergeCell ref="H36:I36"/>
    <mergeCell ref="F34:G34"/>
    <mergeCell ref="F35:G35"/>
    <mergeCell ref="A46:D46"/>
    <mergeCell ref="H46:I46"/>
    <mergeCell ref="A48:J48"/>
    <mergeCell ref="A49:J49"/>
    <mergeCell ref="A51:J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sqref="A1:XFD12"/>
    </sheetView>
  </sheetViews>
  <sheetFormatPr baseColWidth="10" defaultRowHeight="15" x14ac:dyDescent="0.25"/>
  <cols>
    <col min="1" max="1" width="5.7109375" customWidth="1"/>
    <col min="2" max="2" width="27" customWidth="1"/>
    <col min="6" max="6" width="9.85546875" customWidth="1"/>
    <col min="7" max="7" width="11.5703125" customWidth="1"/>
    <col min="8" max="8" width="7.5703125" customWidth="1"/>
  </cols>
  <sheetData>
    <row r="2" spans="1:6" x14ac:dyDescent="0.25">
      <c r="A2" s="200" t="s">
        <v>531</v>
      </c>
      <c r="B2" s="200"/>
      <c r="C2" s="200"/>
      <c r="D2" s="200"/>
      <c r="E2" s="200"/>
      <c r="F2" s="200"/>
    </row>
    <row r="3" spans="1:6" x14ac:dyDescent="0.25">
      <c r="A3" s="236" t="s">
        <v>532</v>
      </c>
      <c r="B3" s="236"/>
      <c r="C3" s="236"/>
      <c r="D3" s="236"/>
      <c r="E3" s="236"/>
      <c r="F3" s="236"/>
    </row>
    <row r="4" spans="1:6" x14ac:dyDescent="0.25">
      <c r="A4" s="199" t="s">
        <v>533</v>
      </c>
      <c r="B4" s="199"/>
      <c r="C4" s="199"/>
      <c r="D4" s="199"/>
      <c r="E4" s="199"/>
      <c r="F4" s="199"/>
    </row>
    <row r="5" spans="1:6" x14ac:dyDescent="0.25">
      <c r="A5" s="71"/>
      <c r="B5" s="71"/>
      <c r="C5" s="71"/>
      <c r="D5" s="71"/>
      <c r="E5" s="71"/>
      <c r="F5" s="71"/>
    </row>
    <row r="6" spans="1:6" ht="22.5" x14ac:dyDescent="0.25">
      <c r="A6" s="82" t="s">
        <v>7</v>
      </c>
      <c r="B6" s="82" t="s">
        <v>6</v>
      </c>
      <c r="C6" s="189" t="s">
        <v>502</v>
      </c>
      <c r="D6" s="112" t="s">
        <v>5</v>
      </c>
      <c r="E6" s="205" t="s">
        <v>24</v>
      </c>
      <c r="F6" s="205"/>
    </row>
    <row r="7" spans="1:6" x14ac:dyDescent="0.25">
      <c r="A7" s="191">
        <v>1</v>
      </c>
      <c r="B7" s="99" t="s">
        <v>342</v>
      </c>
      <c r="C7" s="99" t="s">
        <v>20</v>
      </c>
      <c r="D7" s="191" t="s">
        <v>66</v>
      </c>
      <c r="E7" s="235" t="s">
        <v>363</v>
      </c>
      <c r="F7" s="235"/>
    </row>
    <row r="8" spans="1:6" x14ac:dyDescent="0.25">
      <c r="A8" s="191">
        <v>2</v>
      </c>
      <c r="B8" s="190" t="s">
        <v>375</v>
      </c>
      <c r="C8" s="190" t="s">
        <v>20</v>
      </c>
      <c r="D8" s="191" t="s">
        <v>11</v>
      </c>
      <c r="E8" s="235" t="s">
        <v>363</v>
      </c>
      <c r="F8" s="235"/>
    </row>
    <row r="9" spans="1:6" x14ac:dyDescent="0.25">
      <c r="A9" s="191">
        <v>3</v>
      </c>
      <c r="B9" s="190" t="s">
        <v>376</v>
      </c>
      <c r="C9" s="190" t="s">
        <v>20</v>
      </c>
      <c r="D9" s="191" t="s">
        <v>194</v>
      </c>
      <c r="E9" s="235" t="s">
        <v>363</v>
      </c>
      <c r="F9" s="235"/>
    </row>
    <row r="10" spans="1:6" x14ac:dyDescent="0.25">
      <c r="A10" s="191">
        <v>4</v>
      </c>
      <c r="B10" s="190" t="s">
        <v>377</v>
      </c>
      <c r="C10" s="190" t="s">
        <v>530</v>
      </c>
      <c r="D10" s="191" t="s">
        <v>66</v>
      </c>
      <c r="E10" s="235" t="s">
        <v>363</v>
      </c>
      <c r="F10" s="235"/>
    </row>
    <row r="11" spans="1:6" x14ac:dyDescent="0.25">
      <c r="A11" s="191">
        <v>5</v>
      </c>
      <c r="B11" s="190" t="s">
        <v>384</v>
      </c>
      <c r="C11" s="190" t="s">
        <v>20</v>
      </c>
      <c r="D11" s="191" t="s">
        <v>11</v>
      </c>
      <c r="E11" s="235" t="s">
        <v>363</v>
      </c>
      <c r="F11" s="235"/>
    </row>
    <row r="12" spans="1:6" x14ac:dyDescent="0.25">
      <c r="A12" s="191">
        <v>6</v>
      </c>
      <c r="B12" s="190" t="s">
        <v>385</v>
      </c>
      <c r="C12" s="190" t="s">
        <v>20</v>
      </c>
      <c r="D12" s="191" t="s">
        <v>11</v>
      </c>
      <c r="E12" s="235" t="s">
        <v>363</v>
      </c>
      <c r="F12" s="235"/>
    </row>
    <row r="13" spans="1:6" x14ac:dyDescent="0.25">
      <c r="A13" s="191">
        <v>7</v>
      </c>
      <c r="B13" s="190" t="s">
        <v>386</v>
      </c>
      <c r="C13" s="190" t="s">
        <v>20</v>
      </c>
      <c r="D13" s="191" t="s">
        <v>50</v>
      </c>
      <c r="E13" s="235" t="s">
        <v>363</v>
      </c>
      <c r="F13" s="235"/>
    </row>
    <row r="14" spans="1:6" x14ac:dyDescent="0.25">
      <c r="A14" s="191">
        <v>8</v>
      </c>
      <c r="B14" s="190" t="s">
        <v>378</v>
      </c>
      <c r="C14" s="190" t="s">
        <v>20</v>
      </c>
      <c r="D14" s="191" t="s">
        <v>50</v>
      </c>
      <c r="E14" s="235" t="s">
        <v>363</v>
      </c>
      <c r="F14" s="235"/>
    </row>
    <row r="15" spans="1:6" x14ac:dyDescent="0.25">
      <c r="A15" s="191">
        <v>9</v>
      </c>
      <c r="B15" s="190" t="s">
        <v>379</v>
      </c>
      <c r="C15" s="190" t="s">
        <v>365</v>
      </c>
      <c r="D15" s="191" t="s">
        <v>25</v>
      </c>
      <c r="E15" s="235" t="s">
        <v>363</v>
      </c>
      <c r="F15" s="235"/>
    </row>
    <row r="16" spans="1:6" x14ac:dyDescent="0.25">
      <c r="A16" s="191">
        <v>10</v>
      </c>
      <c r="B16" s="190" t="s">
        <v>380</v>
      </c>
      <c r="C16" s="190" t="s">
        <v>381</v>
      </c>
      <c r="D16" s="191" t="s">
        <v>66</v>
      </c>
      <c r="E16" s="235" t="s">
        <v>363</v>
      </c>
      <c r="F16" s="235"/>
    </row>
    <row r="17" spans="1:6" x14ac:dyDescent="0.25">
      <c r="A17" s="191">
        <v>11</v>
      </c>
      <c r="B17" s="190" t="s">
        <v>388</v>
      </c>
      <c r="C17" s="190" t="s">
        <v>20</v>
      </c>
      <c r="D17" s="191" t="s">
        <v>11</v>
      </c>
      <c r="E17" s="235" t="s">
        <v>363</v>
      </c>
      <c r="F17" s="235"/>
    </row>
    <row r="18" spans="1:6" x14ac:dyDescent="0.25">
      <c r="A18" s="191">
        <v>12</v>
      </c>
      <c r="B18" s="190" t="s">
        <v>387</v>
      </c>
      <c r="C18" s="190" t="s">
        <v>20</v>
      </c>
      <c r="D18" s="191" t="s">
        <v>11</v>
      </c>
      <c r="E18" s="235" t="s">
        <v>363</v>
      </c>
      <c r="F18" s="235"/>
    </row>
    <row r="19" spans="1:6" x14ac:dyDescent="0.25">
      <c r="A19" s="4">
        <v>13</v>
      </c>
      <c r="B19" s="190" t="s">
        <v>382</v>
      </c>
      <c r="C19" s="190" t="s">
        <v>383</v>
      </c>
      <c r="D19" s="191" t="s">
        <v>11</v>
      </c>
      <c r="E19" s="235" t="s">
        <v>363</v>
      </c>
      <c r="F19" s="235"/>
    </row>
    <row r="20" spans="1:6" x14ac:dyDescent="0.25">
      <c r="A20" s="234" t="s">
        <v>534</v>
      </c>
      <c r="B20" s="234"/>
      <c r="C20" s="234"/>
      <c r="D20" s="234"/>
      <c r="E20" s="234"/>
      <c r="F20" s="71"/>
    </row>
  </sheetData>
  <mergeCells count="18">
    <mergeCell ref="E8:F8"/>
    <mergeCell ref="A2:F2"/>
    <mergeCell ref="A3:F3"/>
    <mergeCell ref="A4:F4"/>
    <mergeCell ref="E6:F6"/>
    <mergeCell ref="E7:F7"/>
    <mergeCell ref="A20:E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P12" sqref="P12"/>
    </sheetView>
  </sheetViews>
  <sheetFormatPr baseColWidth="10" defaultRowHeight="15" x14ac:dyDescent="0.25"/>
  <cols>
    <col min="1" max="1" width="2.7109375" customWidth="1"/>
    <col min="2" max="2" width="23" customWidth="1"/>
    <col min="3" max="3" width="12.7109375" customWidth="1"/>
    <col min="4" max="4" width="5.85546875" customWidth="1"/>
    <col min="5" max="5" width="11.28515625" customWidth="1"/>
    <col min="6" max="6" width="10.42578125" customWidth="1"/>
    <col min="7" max="7" width="10.5703125" customWidth="1"/>
    <col min="8" max="8" width="5.5703125" customWidth="1"/>
    <col min="9" max="9" width="5.7109375" customWidth="1"/>
    <col min="10" max="10" width="9.7109375" customWidth="1"/>
  </cols>
  <sheetData>
    <row r="1" spans="1:10" x14ac:dyDescent="0.25">
      <c r="A1" s="221" t="s">
        <v>16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25">
      <c r="A2" s="221" t="s">
        <v>467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221" t="s">
        <v>21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s="111" customFormat="1" ht="36" customHeight="1" x14ac:dyDescent="0.2">
      <c r="A6" s="169" t="s">
        <v>7</v>
      </c>
      <c r="B6" s="169" t="s">
        <v>6</v>
      </c>
      <c r="C6" s="170" t="s">
        <v>502</v>
      </c>
      <c r="D6" s="170" t="s">
        <v>5</v>
      </c>
      <c r="E6" s="171" t="s">
        <v>4</v>
      </c>
      <c r="F6" s="172" t="s">
        <v>18</v>
      </c>
      <c r="G6" s="172" t="s">
        <v>259</v>
      </c>
      <c r="H6" s="173" t="s">
        <v>3</v>
      </c>
      <c r="I6" s="170" t="s">
        <v>12</v>
      </c>
      <c r="J6" s="170" t="s">
        <v>1</v>
      </c>
    </row>
    <row r="7" spans="1:10" s="71" customFormat="1" ht="12.75" customHeight="1" x14ac:dyDescent="0.25">
      <c r="A7" s="90">
        <v>1</v>
      </c>
      <c r="B7" s="91" t="s">
        <v>461</v>
      </c>
      <c r="C7" s="91" t="s">
        <v>101</v>
      </c>
      <c r="D7" s="92" t="s">
        <v>66</v>
      </c>
      <c r="E7" s="91" t="s">
        <v>462</v>
      </c>
      <c r="F7" s="92">
        <v>16.93</v>
      </c>
      <c r="G7" s="160" t="s">
        <v>463</v>
      </c>
      <c r="H7" s="90">
        <v>25</v>
      </c>
      <c r="I7" s="116">
        <f>H7*300/100</f>
        <v>75</v>
      </c>
      <c r="J7" s="116">
        <f>I7*4</f>
        <v>300</v>
      </c>
    </row>
    <row r="8" spans="1:10" s="71" customFormat="1" ht="12.75" customHeight="1" x14ac:dyDescent="0.25">
      <c r="A8" s="161">
        <v>2</v>
      </c>
      <c r="B8" s="162" t="s">
        <v>343</v>
      </c>
      <c r="C8" s="163" t="s">
        <v>20</v>
      </c>
      <c r="D8" s="164" t="s">
        <v>25</v>
      </c>
      <c r="E8" s="165" t="s">
        <v>468</v>
      </c>
      <c r="F8" s="166">
        <v>15.03</v>
      </c>
      <c r="G8" s="165" t="s">
        <v>524</v>
      </c>
      <c r="H8" s="176">
        <v>15</v>
      </c>
      <c r="I8" s="116">
        <f>H8*300/100</f>
        <v>45</v>
      </c>
      <c r="J8" s="116">
        <f>I8*4</f>
        <v>180</v>
      </c>
    </row>
    <row r="9" spans="1:10" s="71" customFormat="1" ht="12.75" customHeight="1" thickBot="1" x14ac:dyDescent="0.3">
      <c r="A9" s="90">
        <v>3</v>
      </c>
      <c r="B9" s="91" t="s">
        <v>464</v>
      </c>
      <c r="C9" s="91" t="s">
        <v>20</v>
      </c>
      <c r="D9" s="92" t="s">
        <v>270</v>
      </c>
      <c r="E9" s="91" t="s">
        <v>465</v>
      </c>
      <c r="F9" s="98">
        <v>14.7</v>
      </c>
      <c r="G9" s="160" t="s">
        <v>466</v>
      </c>
      <c r="H9" s="90">
        <v>10</v>
      </c>
      <c r="I9" s="116">
        <f t="shared" ref="I9" si="0">H9*290/100</f>
        <v>29</v>
      </c>
      <c r="J9" s="116">
        <f>I9*4</f>
        <v>116</v>
      </c>
    </row>
    <row r="10" spans="1:10" s="71" customFormat="1" ht="15.75" thickBot="1" x14ac:dyDescent="0.3">
      <c r="A10" s="228" t="s">
        <v>519</v>
      </c>
      <c r="B10" s="228"/>
      <c r="C10" s="228"/>
      <c r="D10" s="228"/>
      <c r="E10" s="228"/>
      <c r="F10" s="228"/>
      <c r="G10" s="43"/>
      <c r="H10" s="210" t="s">
        <v>0</v>
      </c>
      <c r="I10" s="211"/>
      <c r="J10" s="109">
        <f>SUM(J7:J9)</f>
        <v>596</v>
      </c>
    </row>
    <row r="11" spans="1:10" s="71" customFormat="1" x14ac:dyDescent="0.25"/>
    <row r="12" spans="1:10" s="71" customFormat="1" x14ac:dyDescent="0.25">
      <c r="A12" s="196" t="s">
        <v>523</v>
      </c>
      <c r="B12" s="196"/>
      <c r="C12" s="196"/>
      <c r="D12" s="196"/>
      <c r="E12" s="196"/>
      <c r="F12" s="196"/>
      <c r="G12" s="196"/>
      <c r="H12" s="196"/>
      <c r="I12" s="196"/>
    </row>
    <row r="13" spans="1:10" s="71" customFormat="1" x14ac:dyDescent="0.25">
      <c r="A13" s="196" t="s">
        <v>469</v>
      </c>
      <c r="B13" s="196"/>
      <c r="C13" s="196"/>
      <c r="D13" s="196"/>
      <c r="E13" s="196"/>
      <c r="F13" s="196"/>
      <c r="G13" s="196"/>
      <c r="H13" s="196"/>
      <c r="I13" s="196"/>
    </row>
    <row r="14" spans="1:10" s="71" customFormat="1" x14ac:dyDescent="0.25">
      <c r="A14" s="70"/>
      <c r="B14" s="70"/>
      <c r="C14" s="70"/>
      <c r="D14" s="70"/>
      <c r="E14" s="41"/>
      <c r="F14" s="70"/>
      <c r="G14" s="70"/>
      <c r="H14" s="70"/>
      <c r="I14" s="70"/>
    </row>
    <row r="15" spans="1:10" s="71" customFormat="1" x14ac:dyDescent="0.25">
      <c r="A15" s="199" t="s">
        <v>21</v>
      </c>
      <c r="B15" s="199"/>
      <c r="C15" s="199"/>
      <c r="D15" s="199"/>
      <c r="E15" s="199"/>
      <c r="F15" s="199"/>
      <c r="G15" s="199"/>
      <c r="H15" s="199"/>
      <c r="I15" s="199"/>
    </row>
    <row r="16" spans="1:10" s="71" customFormat="1" x14ac:dyDescent="0.25">
      <c r="A16" s="9"/>
      <c r="B16" s="9"/>
      <c r="C16" s="9"/>
      <c r="D16" s="9"/>
      <c r="E16" s="11"/>
      <c r="F16" s="9"/>
      <c r="G16" s="9"/>
      <c r="H16" s="12"/>
      <c r="I16" s="12"/>
    </row>
    <row r="17" spans="1:10" s="114" customFormat="1" ht="36" customHeight="1" x14ac:dyDescent="0.2">
      <c r="A17" s="82" t="s">
        <v>7</v>
      </c>
      <c r="B17" s="82" t="s">
        <v>6</v>
      </c>
      <c r="C17" s="157" t="s">
        <v>502</v>
      </c>
      <c r="D17" s="157" t="s">
        <v>5</v>
      </c>
      <c r="E17" s="157" t="s">
        <v>4</v>
      </c>
      <c r="F17" s="119" t="s">
        <v>259</v>
      </c>
      <c r="G17" s="82" t="s">
        <v>3</v>
      </c>
      <c r="H17" s="174" t="s">
        <v>14</v>
      </c>
      <c r="I17" s="205" t="s">
        <v>1</v>
      </c>
      <c r="J17" s="205"/>
    </row>
    <row r="18" spans="1:10" s="168" customFormat="1" ht="15.75" customHeight="1" thickBot="1" x14ac:dyDescent="0.25">
      <c r="A18" s="90">
        <v>1</v>
      </c>
      <c r="B18" s="99" t="s">
        <v>470</v>
      </c>
      <c r="C18" s="99" t="s">
        <v>20</v>
      </c>
      <c r="D18" s="90" t="s">
        <v>66</v>
      </c>
      <c r="E18" s="107" t="s">
        <v>471</v>
      </c>
      <c r="F18" s="92">
        <v>30832983</v>
      </c>
      <c r="G18" s="90">
        <v>20</v>
      </c>
      <c r="H18" s="115">
        <f>G18*300/100</f>
        <v>60</v>
      </c>
      <c r="I18" s="214">
        <f>H18*4</f>
        <v>240</v>
      </c>
      <c r="J18" s="214"/>
    </row>
    <row r="19" spans="1:10" ht="15.75" thickBot="1" x14ac:dyDescent="0.3">
      <c r="A19" s="42"/>
      <c r="B19" s="42"/>
      <c r="C19" s="42"/>
      <c r="D19" s="43"/>
      <c r="E19" s="44"/>
      <c r="F19" s="51"/>
      <c r="G19" s="218" t="s">
        <v>0</v>
      </c>
      <c r="H19" s="225"/>
      <c r="I19" s="237">
        <f>SUM(I18:I18)</f>
        <v>240</v>
      </c>
      <c r="J19" s="216"/>
    </row>
  </sheetData>
  <mergeCells count="12">
    <mergeCell ref="A13:I13"/>
    <mergeCell ref="A15:I15"/>
    <mergeCell ref="G19:H19"/>
    <mergeCell ref="A1:J1"/>
    <mergeCell ref="A2:J2"/>
    <mergeCell ref="A4:J4"/>
    <mergeCell ref="H10:I10"/>
    <mergeCell ref="A12:I12"/>
    <mergeCell ref="A10:F10"/>
    <mergeCell ref="I17:J17"/>
    <mergeCell ref="I18:J18"/>
    <mergeCell ref="I19:J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BECAS 2018-I</vt:lpstr>
      <vt:lpstr>OBSERVADOS 2018-I</vt:lpstr>
      <vt:lpstr>PUNO2018</vt:lpstr>
      <vt:lpstr>AREQUIPA 2018</vt:lpstr>
      <vt:lpstr>OBSERV.</vt:lpstr>
      <vt:lpstr>TACNA2018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2018-05-24T22:02:07Z</dcterms:modified>
</cp:coreProperties>
</file>